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 Aging Report" sheetId="1" state="visible" r:id="rId3"/>
    <sheet name="Customer 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Change this date to re-age every invoice below as of any date you choose.</t>
        </r>
      </text>
    </comment>
  </commentList>
</comments>
</file>

<file path=xl/sharedStrings.xml><?xml version="1.0" encoding="utf-8"?>
<sst xmlns="http://schemas.openxmlformats.org/spreadsheetml/2006/main" count="74" uniqueCount="55">
  <si>
    <t xml:space="preserve">Accounts Receivable Aging Report</t>
  </si>
  <si>
    <t xml:space="preserve">AnalystNook.com  –  Free Excel Template</t>
  </si>
  <si>
    <t xml:space="preserve">Report Date (as of):</t>
  </si>
  <si>
    <t xml:space="preserve">Legend:</t>
  </si>
  <si>
    <t xml:space="preserve">Blue text = input cell</t>
  </si>
  <si>
    <t xml:space="preserve">Aging Summary</t>
  </si>
  <si>
    <t xml:space="preserve">Bucket</t>
  </si>
  <si>
    <t xml:space="preserve">Total Receivable</t>
  </si>
  <si>
    <t xml:space="preserve"># Invoices</t>
  </si>
  <si>
    <t xml:space="preserve">% of Total</t>
  </si>
  <si>
    <t xml:space="preserve">Current</t>
  </si>
  <si>
    <t xml:space="preserve">1-30 Days Past Due</t>
  </si>
  <si>
    <t xml:space="preserve">31-60 Days Past Due</t>
  </si>
  <si>
    <t xml:space="preserve">61-90 Days Past Due</t>
  </si>
  <si>
    <t xml:space="preserve">90+ Days Past Due</t>
  </si>
  <si>
    <t xml:space="preserve">Total Receivables Due</t>
  </si>
  <si>
    <t xml:space="preserve">% Past Due (31+ Days):</t>
  </si>
  <si>
    <t xml:space="preserve">Above 15% usually means collections need attention.</t>
  </si>
  <si>
    <t xml:space="preserve">Open Invoice Detail  (enter your own invoices below — sample data shown)</t>
  </si>
  <si>
    <t xml:space="preserve">Customer</t>
  </si>
  <si>
    <t xml:space="preserve">Invoice #</t>
  </si>
  <si>
    <t xml:space="preserve">Invoice Date</t>
  </si>
  <si>
    <t xml:space="preserve">Due Date</t>
  </si>
  <si>
    <t xml:space="preserve">Invoice Amount</t>
  </si>
  <si>
    <t xml:space="preserve">Days Past Due</t>
  </si>
  <si>
    <t xml:space="preserve">Brightwell Retail Group</t>
  </si>
  <si>
    <t xml:space="preserve">INV-4021</t>
  </si>
  <si>
    <t xml:space="preserve">Palmetto Logistics</t>
  </si>
  <si>
    <t xml:space="preserve">INV-4044</t>
  </si>
  <si>
    <t xml:space="preserve">Kessler &amp; Sons Dist.</t>
  </si>
  <si>
    <t xml:space="preserve">INV-4067</t>
  </si>
  <si>
    <t xml:space="preserve">Northline Manufacturing</t>
  </si>
  <si>
    <t xml:space="preserve">INV-4089</t>
  </si>
  <si>
    <t xml:space="preserve">INV-4102</t>
  </si>
  <si>
    <t xml:space="preserve">Aurora Wholesale Co.</t>
  </si>
  <si>
    <t xml:space="preserve">INV-4115</t>
  </si>
  <si>
    <t xml:space="preserve">INV-4128</t>
  </si>
  <si>
    <t xml:space="preserve">Redstone Contracting</t>
  </si>
  <si>
    <t xml:space="preserve">INV-4140</t>
  </si>
  <si>
    <t xml:space="preserve">INV-4151</t>
  </si>
  <si>
    <t xml:space="preserve">INV-4163</t>
  </si>
  <si>
    <t xml:space="preserve">Bellmoor Hospitality</t>
  </si>
  <si>
    <t xml:space="preserve">INV-4172</t>
  </si>
  <si>
    <t xml:space="preserve">INV-4181</t>
  </si>
  <si>
    <t xml:space="preserve">INV-4190</t>
  </si>
  <si>
    <t xml:space="preserve">INV-4199</t>
  </si>
  <si>
    <t xml:space="preserve">INV-4204</t>
  </si>
  <si>
    <t xml:space="preserve">INV-4211</t>
  </si>
  <si>
    <t xml:space="preserve">Note: sample customer names, invoice numbers, and amounts are illustrative only. Enter your own accounts receivable data in the blue cells.</t>
  </si>
  <si>
    <t xml:space="preserve">Receivables by Customer</t>
  </si>
  <si>
    <t xml:space="preserve">Automatically totals the Open Invoice Detail tab by customer.</t>
  </si>
  <si>
    <t xml:space="preserve"># Open Invoices</t>
  </si>
  <si>
    <t xml:space="preserve">Oldest Invoice (Days Past Due)</t>
  </si>
  <si>
    <t xml:space="preserve">Total</t>
  </si>
  <si>
    <t xml:space="preserve">Uses _xlfn-free formulas (SUMIFS / COUNTIFS / MAXIFS with _xlfn prefix) for compatibility across Excel and LibreOffice.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</si>
</sst>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/dd/yyyy"/>
    <numFmt numFmtId="166" formatCode="\$#,##0;&quot;($&quot;#,##0\);\-"/>
    <numFmt numFmtId="167" formatCode="#,##0;\(#,##0\);\-"/>
    <numFmt numFmtId="168" formatCode="0.0%;\(0.0%\);\-"/>
    <numFmt numFmtId="169" formatCode="#,##0"/>
    <numFmt numFmtId="170" formatCode="0.0%"/>
    <numFmt numFmtId="171" formatCode="\$#,##0.00;&quot;($&quot;#,##0.00\)"/>
    <numFmt numFmtId="172" formatCode="\$#,##0.0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0"/>
      <color rgb="FF6B6B75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i val="true"/>
      <sz val="9"/>
      <color rgb="FF6B6B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8"/>
      <color rgb="FF9AA0A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AA8"/>
        <bgColor rgb="FF3366FF"/>
      </patternFill>
    </fill>
    <fill>
      <patternFill patternType="solid">
        <fgColor rgb="FFF7F8FA"/>
        <bgColor rgb="FFF9F9F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3E9"/>
      </left>
      <right style="thin">
        <color rgb="FFDFE3E9"/>
      </right>
      <top style="thin">
        <color rgb="FFDFE3E9"/>
      </top>
      <bottom style="thin">
        <color rgb="FFDFE3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9F9F9"/>
      <rgbColor rgb="FFF7F8FA"/>
      <rgbColor rgb="FF660066"/>
      <rgbColor rgb="FFFF8080"/>
      <rgbColor rgb="FF2F5A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E3E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5"/>
      <rgbColor rgb="FF9AA0A8"/>
      <rgbColor rgb="FF1F3864"/>
      <rgbColor rgb="FF2E8657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Receivables by Aging Bucket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'AR Aging Report'!B7</c:f>
              <c:strCache>
                <c:ptCount val="1"/>
                <c:pt idx="0">
                  <c:v>Total Receivable</c:v>
                </c:pt>
              </c:strCache>
            </c:strRef>
          </c:tx>
          <c:spPr>
            <a:solidFill>
              <a:srgbClr val="2e865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'AR Aging Report'!$A$8:$A$12</c:f>
              <c:strCache>
                <c:ptCount val="5"/>
                <c:pt idx="0">
                  <c:v>Current</c:v>
                </c:pt>
                <c:pt idx="1">
                  <c:v>1-30 Days Past Due</c:v>
                </c:pt>
                <c:pt idx="2">
                  <c:v>31-60 Days Past Due</c:v>
                </c:pt>
                <c:pt idx="3">
                  <c:v>61-90 Days Past Due</c:v>
                </c:pt>
                <c:pt idx="4">
                  <c:v>90+ Days Past Due</c:v>
                </c:pt>
              </c:strCache>
            </c:strRef>
          </c:cat>
          <c:val>
            <c:numRef>
              <c:f>'AR Aging Report'!$B$8:$B$12</c:f>
              <c:numCache>
                <c:formatCode>\$#,##0;"($"#,##0\);\-</c:formatCode>
                <c:ptCount val="5"/>
                <c:pt idx="0">
                  <c:v>22170</c:v>
                </c:pt>
                <c:pt idx="1">
                  <c:v>20815.5</c:v>
                </c:pt>
                <c:pt idx="2">
                  <c:v>11370</c:v>
                </c:pt>
                <c:pt idx="3">
                  <c:v>18500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97666994"/>
        <c:axId val="25597120"/>
      </c:barChart>
      <c:catAx>
        <c:axId val="976669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597120"/>
        <c:crosses val="autoZero"/>
        <c:auto val="1"/>
        <c:lblAlgn val="ctr"/>
        <c:lblOffset val="100"/>
        <c:noMultiLvlLbl val="0"/>
      </c:catAx>
      <c:valAx>
        <c:axId val="255971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Amount Due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6669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101160</xdr:rowOff>
    </xdr:from>
    <xdr:to>
      <xdr:col>12</xdr:col>
      <xdr:colOff>387720</xdr:colOff>
      <xdr:row>17</xdr:row>
      <xdr:rowOff>36360</xdr:rowOff>
    </xdr:to>
    <xdr:graphicFrame>
      <xdr:nvGraphicFramePr>
        <xdr:cNvPr id="0" name="Chart 1"/>
        <xdr:cNvGraphicFramePr/>
      </xdr:nvGraphicFramePr>
      <xdr:xfrm>
        <a:off x="7964640" y="952560"/>
        <a:ext cx="395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"/>
    <col collapsed="false" customWidth="true" hidden="false" outlineLevel="0" max="9" min="9" style="0" width="16"/>
    <col collapsed="false" customWidth="true" hidden="false" outlineLevel="0" max="10" min="10" style="0" width="14"/>
    <col collapsed="false" customWidth="true" hidden="false" outlineLevel="0" max="11" min="11" style="0" width="1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 t="n">
        <v>46274</v>
      </c>
      <c r="D4" s="3" t="s">
        <v>3</v>
      </c>
      <c r="E4" s="5" t="s">
        <v>4</v>
      </c>
    </row>
    <row r="6" customFormat="false" ht="16.15" hidden="false" customHeight="false" outlineLevel="0" collapsed="false">
      <c r="A6" s="6" t="s">
        <v>5</v>
      </c>
      <c r="B6" s="6"/>
      <c r="C6" s="6"/>
    </row>
    <row r="7" customFormat="false" ht="26.85" hidden="false" customHeight="false" outlineLevel="0" collapsed="false">
      <c r="A7" s="7" t="s">
        <v>6</v>
      </c>
      <c r="B7" s="7" t="s">
        <v>7</v>
      </c>
      <c r="C7" s="7" t="s">
        <v>8</v>
      </c>
      <c r="D7" s="7" t="s">
        <v>9</v>
      </c>
    </row>
    <row r="8" customFormat="false" ht="15" hidden="false" customHeight="false" outlineLevel="0" collapsed="false">
      <c r="A8" s="8" t="s">
        <v>10</v>
      </c>
      <c r="B8" s="9" t="n">
        <f aca="false">SUMIFS($E$18:$E$33,$F$18:$F$33,$A8)</f>
        <v>22170</v>
      </c>
      <c r="C8" s="10" t="n">
        <f aca="false">COUNTIFS($F$18:$F$33,$A8)</f>
        <v>7</v>
      </c>
      <c r="D8" s="11" t="n">
        <f aca="false">IFERROR(B8/$B$13,0)</f>
        <v>0.304300979335809</v>
      </c>
    </row>
    <row r="9" customFormat="false" ht="15" hidden="false" customHeight="false" outlineLevel="0" collapsed="false">
      <c r="A9" s="8" t="s">
        <v>11</v>
      </c>
      <c r="B9" s="9" t="n">
        <f aca="false">SUMIFS($E$18:$E$33,$F$18:$F$33,$A9)</f>
        <v>20815.5</v>
      </c>
      <c r="C9" s="10" t="n">
        <f aca="false">COUNTIFS($F$18:$F$33,$A9)</f>
        <v>5</v>
      </c>
      <c r="D9" s="11" t="n">
        <f aca="false">IFERROR(B9/$B$13,0)</f>
        <v>0.285709383642965</v>
      </c>
    </row>
    <row r="10" customFormat="false" ht="15" hidden="false" customHeight="false" outlineLevel="0" collapsed="false">
      <c r="A10" s="8" t="s">
        <v>12</v>
      </c>
      <c r="B10" s="9" t="n">
        <f aca="false">SUMIFS($E$18:$E$33,$F$18:$F$33,$A10)</f>
        <v>11370</v>
      </c>
      <c r="C10" s="10" t="n">
        <f aca="false">COUNTIFS($F$18:$F$33,$A10)</f>
        <v>2</v>
      </c>
      <c r="D10" s="11" t="n">
        <f aca="false">IFERROR(B10/$B$13,0)</f>
        <v>0.156062342582235</v>
      </c>
    </row>
    <row r="11" customFormat="false" ht="15" hidden="false" customHeight="false" outlineLevel="0" collapsed="false">
      <c r="A11" s="8" t="s">
        <v>13</v>
      </c>
      <c r="B11" s="9" t="n">
        <f aca="false">SUMIFS($E$18:$E$33,$F$18:$F$33,$A11)</f>
        <v>18500</v>
      </c>
      <c r="C11" s="10" t="n">
        <f aca="false">COUNTIFS($F$18:$F$33,$A11)</f>
        <v>2</v>
      </c>
      <c r="D11" s="11" t="n">
        <f aca="false">IFERROR(B11/$B$13,0)</f>
        <v>0.253927294438992</v>
      </c>
    </row>
    <row r="12" customFormat="false" ht="15" hidden="false" customHeight="false" outlineLevel="0" collapsed="false">
      <c r="A12" s="8" t="s">
        <v>14</v>
      </c>
      <c r="B12" s="9" t="n">
        <f aca="false">SUMIFS($E$18:$E$33,$F$18:$F$33,$A12)</f>
        <v>0</v>
      </c>
      <c r="C12" s="10" t="n">
        <f aca="false">COUNTIFS($F$18:$F$33,$A12)</f>
        <v>0</v>
      </c>
      <c r="D12" s="11" t="n">
        <f aca="false">IFERROR(B12/$B$13,0)</f>
        <v>0</v>
      </c>
    </row>
    <row r="13" customFormat="false" ht="15" hidden="false" customHeight="false" outlineLevel="0" collapsed="false">
      <c r="A13" s="12" t="s">
        <v>15</v>
      </c>
      <c r="B13" s="13" t="n">
        <f aca="false">SUM(B8:B12)</f>
        <v>72855.5</v>
      </c>
      <c r="C13" s="14" t="n">
        <f aca="false">SUM(C8:C12)</f>
        <v>16</v>
      </c>
      <c r="D13" s="15" t="n">
        <f aca="false">IFERROR(B13/$B$13,0)</f>
        <v>1</v>
      </c>
    </row>
    <row r="15" customFormat="false" ht="15" hidden="false" customHeight="false" outlineLevel="0" collapsed="false">
      <c r="A15" s="3" t="s">
        <v>16</v>
      </c>
      <c r="B15" s="16" t="n">
        <f aca="false">IFERROR((B10+B11+B12)/$B$13,0)</f>
        <v>0.409989637021227</v>
      </c>
      <c r="C15" s="17" t="s">
        <v>17</v>
      </c>
    </row>
    <row r="16" customFormat="false" ht="16.15" hidden="false" customHeight="false" outlineLevel="0" collapsed="false">
      <c r="A16" s="6" t="s">
        <v>18</v>
      </c>
      <c r="B16" s="6"/>
      <c r="C16" s="6"/>
      <c r="D16" s="6"/>
      <c r="E16" s="6"/>
      <c r="F16" s="6"/>
      <c r="G16" s="6"/>
    </row>
    <row r="17" customFormat="false" ht="15" hidden="false" customHeight="false" outlineLevel="0" collapsed="false">
      <c r="A17" s="18" t="s">
        <v>19</v>
      </c>
      <c r="B17" s="18" t="s">
        <v>20</v>
      </c>
      <c r="C17" s="18" t="s">
        <v>21</v>
      </c>
      <c r="D17" s="18" t="s">
        <v>22</v>
      </c>
      <c r="E17" s="18" t="s">
        <v>23</v>
      </c>
      <c r="F17" s="18" t="s">
        <v>6</v>
      </c>
      <c r="G17" s="18" t="s">
        <v>24</v>
      </c>
    </row>
    <row r="18" customFormat="false" ht="15" hidden="false" customHeight="false" outlineLevel="0" collapsed="false">
      <c r="A18" s="19" t="s">
        <v>25</v>
      </c>
      <c r="B18" s="19" t="s">
        <v>26</v>
      </c>
      <c r="C18" s="20" t="n">
        <v>46189</v>
      </c>
      <c r="D18" s="20" t="n">
        <v>46219</v>
      </c>
      <c r="E18" s="21" t="n">
        <v>3250</v>
      </c>
      <c r="F18" s="22" t="str">
        <f aca="false">IF(D18="","",IF($B$4&lt;=D18,"Current",IF($B$4-D18&lt;=30,"1-30 Days Past Due",IF($B$4-D18&lt;=60,"31-60 Days Past Due",IF($B$4-D18&lt;=90,"61-90 Days Past Due","90+ Days Past Due")))))</f>
        <v>31-60 Days Past Due</v>
      </c>
      <c r="G18" s="23" t="n">
        <f aca="false">IF(D18="","",MAX($B$4-D18,0))</f>
        <v>55</v>
      </c>
    </row>
    <row r="19" customFormat="false" ht="15" hidden="false" customHeight="false" outlineLevel="0" collapsed="false">
      <c r="A19" s="19" t="s">
        <v>27</v>
      </c>
      <c r="B19" s="19" t="s">
        <v>28</v>
      </c>
      <c r="C19" s="20" t="n">
        <v>46208</v>
      </c>
      <c r="D19" s="20" t="n">
        <v>46238</v>
      </c>
      <c r="E19" s="21" t="n">
        <v>8120</v>
      </c>
      <c r="F19" s="22" t="str">
        <f aca="false">IF(D19="","",IF($B$4&lt;=D19,"Current",IF($B$4-D19&lt;=30,"1-30 Days Past Due",IF($B$4-D19&lt;=60,"31-60 Days Past Due",IF($B$4-D19&lt;=90,"61-90 Days Past Due","90+ Days Past Due")))))</f>
        <v>31-60 Days Past Due</v>
      </c>
      <c r="G19" s="23" t="n">
        <f aca="false">IF(D19="","",MAX($B$4-D19,0))</f>
        <v>36</v>
      </c>
    </row>
    <row r="20" customFormat="false" ht="15" hidden="false" customHeight="false" outlineLevel="0" collapsed="false">
      <c r="A20" s="19" t="s">
        <v>29</v>
      </c>
      <c r="B20" s="19" t="s">
        <v>30</v>
      </c>
      <c r="C20" s="20" t="n">
        <v>46225</v>
      </c>
      <c r="D20" s="20" t="n">
        <v>46255</v>
      </c>
      <c r="E20" s="21" t="n">
        <v>1875.5</v>
      </c>
      <c r="F20" s="22" t="str">
        <f aca="false">IF(D20="","",IF($B$4&lt;=D20,"Current",IF($B$4-D20&lt;=30,"1-30 Days Past Due",IF($B$4-D20&lt;=60,"31-60 Days Past Due",IF($B$4-D20&lt;=90,"61-90 Days Past Due","90+ Days Past Due")))))</f>
        <v>1-30 Days Past Due</v>
      </c>
      <c r="G20" s="23" t="n">
        <f aca="false">IF(D20="","",MAX($B$4-D20,0))</f>
        <v>19</v>
      </c>
    </row>
    <row r="21" customFormat="false" ht="15" hidden="false" customHeight="false" outlineLevel="0" collapsed="false">
      <c r="A21" s="19" t="s">
        <v>31</v>
      </c>
      <c r="B21" s="19" t="s">
        <v>32</v>
      </c>
      <c r="C21" s="20" t="n">
        <v>46236</v>
      </c>
      <c r="D21" s="20" t="n">
        <v>46266</v>
      </c>
      <c r="E21" s="21" t="n">
        <v>5600</v>
      </c>
      <c r="F21" s="22" t="str">
        <f aca="false">IF(D21="","",IF($B$4&lt;=D21,"Current",IF($B$4-D21&lt;=30,"1-30 Days Past Due",IF($B$4-D21&lt;=60,"31-60 Days Past Due",IF($B$4-D21&lt;=90,"61-90 Days Past Due","90+ Days Past Due")))))</f>
        <v>1-30 Days Past Due</v>
      </c>
      <c r="G21" s="23" t="n">
        <f aca="false">IF(D21="","",MAX($B$4-D21,0))</f>
        <v>8</v>
      </c>
    </row>
    <row r="22" customFormat="false" ht="15" hidden="false" customHeight="false" outlineLevel="0" collapsed="false">
      <c r="A22" s="19" t="s">
        <v>25</v>
      </c>
      <c r="B22" s="19" t="s">
        <v>33</v>
      </c>
      <c r="C22" s="20" t="n">
        <v>46242</v>
      </c>
      <c r="D22" s="20" t="n">
        <v>46272</v>
      </c>
      <c r="E22" s="21" t="n">
        <v>2140</v>
      </c>
      <c r="F22" s="22" t="str">
        <f aca="false">IF(D22="","",IF($B$4&lt;=D22,"Current",IF($B$4-D22&lt;=30,"1-30 Days Past Due",IF($B$4-D22&lt;=60,"31-60 Days Past Due",IF($B$4-D22&lt;=90,"61-90 Days Past Due","90+ Days Past Due")))))</f>
        <v>1-30 Days Past Due</v>
      </c>
      <c r="G22" s="23" t="n">
        <f aca="false">IF(D22="","",MAX($B$4-D22,0))</f>
        <v>2</v>
      </c>
    </row>
    <row r="23" customFormat="false" ht="15" hidden="false" customHeight="false" outlineLevel="0" collapsed="false">
      <c r="A23" s="19" t="s">
        <v>34</v>
      </c>
      <c r="B23" s="19" t="s">
        <v>35</v>
      </c>
      <c r="C23" s="20" t="n">
        <v>46246</v>
      </c>
      <c r="D23" s="20" t="n">
        <v>46276</v>
      </c>
      <c r="E23" s="21" t="n">
        <v>990</v>
      </c>
      <c r="F23" s="22" t="str">
        <f aca="false">IF(D23="","",IF($B$4&lt;=D23,"Current",IF($B$4-D23&lt;=30,"1-30 Days Past Due",IF($B$4-D23&lt;=60,"31-60 Days Past Due",IF($B$4-D23&lt;=90,"61-90 Days Past Due","90+ Days Past Due")))))</f>
        <v>Current</v>
      </c>
      <c r="G23" s="23" t="n">
        <f aca="false">IF(D23="","",MAX($B$4-D23,0))</f>
        <v>0</v>
      </c>
    </row>
    <row r="24" customFormat="false" ht="15" hidden="false" customHeight="false" outlineLevel="0" collapsed="false">
      <c r="A24" s="19" t="s">
        <v>27</v>
      </c>
      <c r="B24" s="19" t="s">
        <v>36</v>
      </c>
      <c r="C24" s="20" t="n">
        <v>46233</v>
      </c>
      <c r="D24" s="20" t="n">
        <v>46263</v>
      </c>
      <c r="E24" s="21" t="n">
        <v>6450</v>
      </c>
      <c r="F24" s="22" t="str">
        <f aca="false">IF(D24="","",IF($B$4&lt;=D24,"Current",IF($B$4-D24&lt;=30,"1-30 Days Past Due",IF($B$4-D24&lt;=60,"31-60 Days Past Due",IF($B$4-D24&lt;=90,"61-90 Days Past Due","90+ Days Past Due")))))</f>
        <v>1-30 Days Past Due</v>
      </c>
      <c r="G24" s="23" t="n">
        <f aca="false">IF(D24="","",MAX($B$4-D24,0))</f>
        <v>11</v>
      </c>
    </row>
    <row r="25" customFormat="false" ht="15" hidden="false" customHeight="false" outlineLevel="0" collapsed="false">
      <c r="A25" s="19" t="s">
        <v>37</v>
      </c>
      <c r="B25" s="19" t="s">
        <v>38</v>
      </c>
      <c r="C25" s="20" t="n">
        <v>46176</v>
      </c>
      <c r="D25" s="20" t="n">
        <v>46206</v>
      </c>
      <c r="E25" s="21" t="n">
        <v>11200</v>
      </c>
      <c r="F25" s="22" t="str">
        <f aca="false">IF(D25="","",IF($B$4&lt;=D25,"Current",IF($B$4-D25&lt;=30,"1-30 Days Past Due",IF($B$4-D25&lt;=60,"31-60 Days Past Due",IF($B$4-D25&lt;=90,"61-90 Days Past Due","90+ Days Past Due")))))</f>
        <v>61-90 Days Past Due</v>
      </c>
      <c r="G25" s="23" t="n">
        <f aca="false">IF(D25="","",MAX($B$4-D25,0))</f>
        <v>68</v>
      </c>
    </row>
    <row r="26" customFormat="false" ht="15" hidden="false" customHeight="false" outlineLevel="0" collapsed="false">
      <c r="A26" s="19" t="s">
        <v>29</v>
      </c>
      <c r="B26" s="19" t="s">
        <v>39</v>
      </c>
      <c r="C26" s="20" t="n">
        <v>46253</v>
      </c>
      <c r="D26" s="20" t="n">
        <v>46283</v>
      </c>
      <c r="E26" s="21" t="n">
        <v>3025</v>
      </c>
      <c r="F26" s="22" t="str">
        <f aca="false">IF(D26="","",IF($B$4&lt;=D26,"Current",IF($B$4-D26&lt;=30,"1-30 Days Past Due",IF($B$4-D26&lt;=60,"31-60 Days Past Due",IF($B$4-D26&lt;=90,"61-90 Days Past Due","90+ Days Past Due")))))</f>
        <v>Current</v>
      </c>
      <c r="G26" s="23" t="n">
        <f aca="false">IF(D26="","",MAX($B$4-D26,0))</f>
        <v>0</v>
      </c>
    </row>
    <row r="27" customFormat="false" ht="15" hidden="false" customHeight="false" outlineLevel="0" collapsed="false">
      <c r="A27" s="19" t="s">
        <v>31</v>
      </c>
      <c r="B27" s="19" t="s">
        <v>40</v>
      </c>
      <c r="C27" s="20" t="n">
        <v>46261</v>
      </c>
      <c r="D27" s="20" t="n">
        <v>46291</v>
      </c>
      <c r="E27" s="21" t="n">
        <v>4180</v>
      </c>
      <c r="F27" s="22" t="str">
        <f aca="false">IF(D27="","",IF($B$4&lt;=D27,"Current",IF($B$4-D27&lt;=30,"1-30 Days Past Due",IF($B$4-D27&lt;=60,"31-60 Days Past Due",IF($B$4-D27&lt;=90,"61-90 Days Past Due","90+ Days Past Due")))))</f>
        <v>Current</v>
      </c>
      <c r="G27" s="23" t="n">
        <f aca="false">IF(D27="","",MAX($B$4-D27,0))</f>
        <v>0</v>
      </c>
    </row>
    <row r="28" customFormat="false" ht="15" hidden="false" customHeight="false" outlineLevel="0" collapsed="false">
      <c r="A28" s="19" t="s">
        <v>41</v>
      </c>
      <c r="B28" s="19" t="s">
        <v>42</v>
      </c>
      <c r="C28" s="20" t="n">
        <v>46154</v>
      </c>
      <c r="D28" s="20" t="n">
        <v>46184</v>
      </c>
      <c r="E28" s="21" t="n">
        <v>7300</v>
      </c>
      <c r="F28" s="22" t="str">
        <f aca="false">IF(D28="","",IF($B$4&lt;=D28,"Current",IF($B$4-D28&lt;=30,"1-30 Days Past Due",IF($B$4-D28&lt;=60,"31-60 Days Past Due",IF($B$4-D28&lt;=90,"61-90 Days Past Due","90+ Days Past Due")))))</f>
        <v>61-90 Days Past Due</v>
      </c>
      <c r="G28" s="23" t="n">
        <f aca="false">IF(D28="","",MAX($B$4-D28,0))</f>
        <v>90</v>
      </c>
    </row>
    <row r="29" customFormat="false" ht="15" hidden="false" customHeight="false" outlineLevel="0" collapsed="false">
      <c r="A29" s="19" t="s">
        <v>34</v>
      </c>
      <c r="B29" s="19" t="s">
        <v>43</v>
      </c>
      <c r="C29" s="20" t="n">
        <v>46264</v>
      </c>
      <c r="D29" s="20" t="n">
        <v>46294</v>
      </c>
      <c r="E29" s="21" t="n">
        <v>1120</v>
      </c>
      <c r="F29" s="22" t="str">
        <f aca="false">IF(D29="","",IF($B$4&lt;=D29,"Current",IF($B$4-D29&lt;=30,"1-30 Days Past Due",IF($B$4-D29&lt;=60,"31-60 Days Past Due",IF($B$4-D29&lt;=90,"61-90 Days Past Due","90+ Days Past Due")))))</f>
        <v>Current</v>
      </c>
      <c r="G29" s="23" t="n">
        <f aca="false">IF(D29="","",MAX($B$4-D29,0))</f>
        <v>0</v>
      </c>
    </row>
    <row r="30" customFormat="false" ht="15" hidden="false" customHeight="false" outlineLevel="0" collapsed="false">
      <c r="A30" s="19" t="s">
        <v>37</v>
      </c>
      <c r="B30" s="19" t="s">
        <v>44</v>
      </c>
      <c r="C30" s="20" t="n">
        <v>46220</v>
      </c>
      <c r="D30" s="20" t="n">
        <v>46250</v>
      </c>
      <c r="E30" s="21" t="n">
        <v>4750</v>
      </c>
      <c r="F30" s="22" t="str">
        <f aca="false">IF(D30="","",IF($B$4&lt;=D30,"Current",IF($B$4-D30&lt;=30,"1-30 Days Past Due",IF($B$4-D30&lt;=60,"31-60 Days Past Due",IF($B$4-D30&lt;=90,"61-90 Days Past Due","90+ Days Past Due")))))</f>
        <v>1-30 Days Past Due</v>
      </c>
      <c r="G30" s="23" t="n">
        <f aca="false">IF(D30="","",MAX($B$4-D30,0))</f>
        <v>24</v>
      </c>
    </row>
    <row r="31" customFormat="false" ht="15" hidden="false" customHeight="false" outlineLevel="0" collapsed="false">
      <c r="A31" s="19" t="s">
        <v>25</v>
      </c>
      <c r="B31" s="19" t="s">
        <v>45</v>
      </c>
      <c r="C31" s="20" t="n">
        <v>46265</v>
      </c>
      <c r="D31" s="20" t="n">
        <v>46295</v>
      </c>
      <c r="E31" s="21" t="n">
        <v>1680</v>
      </c>
      <c r="F31" s="22" t="str">
        <f aca="false">IF(D31="","",IF($B$4&lt;=D31,"Current",IF($B$4-D31&lt;=30,"1-30 Days Past Due",IF($B$4-D31&lt;=60,"31-60 Days Past Due",IF($B$4-D31&lt;=90,"61-90 Days Past Due","90+ Days Past Due")))))</f>
        <v>Current</v>
      </c>
      <c r="G31" s="23" t="n">
        <f aca="false">IF(D31="","",MAX($B$4-D31,0))</f>
        <v>0</v>
      </c>
    </row>
    <row r="32" customFormat="false" ht="15" hidden="false" customHeight="false" outlineLevel="0" collapsed="false">
      <c r="A32" s="19" t="s">
        <v>41</v>
      </c>
      <c r="B32" s="19" t="s">
        <v>46</v>
      </c>
      <c r="C32" s="20" t="n">
        <v>46248</v>
      </c>
      <c r="D32" s="20" t="n">
        <v>46278</v>
      </c>
      <c r="E32" s="21" t="n">
        <v>3960</v>
      </c>
      <c r="F32" s="22" t="str">
        <f aca="false">IF(D32="","",IF($B$4&lt;=D32,"Current",IF($B$4-D32&lt;=30,"1-30 Days Past Due",IF($B$4-D32&lt;=60,"31-60 Days Past Due",IF($B$4-D32&lt;=90,"61-90 Days Past Due","90+ Days Past Due")))))</f>
        <v>Current</v>
      </c>
      <c r="G32" s="23" t="n">
        <f aca="false">IF(D32="","",MAX($B$4-D32,0))</f>
        <v>0</v>
      </c>
    </row>
    <row r="33" customFormat="false" ht="15" hidden="false" customHeight="false" outlineLevel="0" collapsed="false">
      <c r="A33" s="19" t="s">
        <v>27</v>
      </c>
      <c r="B33" s="19" t="s">
        <v>47</v>
      </c>
      <c r="C33" s="20" t="n">
        <v>46267</v>
      </c>
      <c r="D33" s="20" t="n">
        <v>46297</v>
      </c>
      <c r="E33" s="21" t="n">
        <v>7215</v>
      </c>
      <c r="F33" s="22" t="str">
        <f aca="false">IF(D33="","",IF($B$4&lt;=D33,"Current",IF($B$4-D33&lt;=30,"1-30 Days Past Due",IF($B$4-D33&lt;=60,"31-60 Days Past Due",IF($B$4-D33&lt;=90,"61-90 Days Past Due","90+ Days Past Due")))))</f>
        <v>Current</v>
      </c>
      <c r="G33" s="23" t="n">
        <f aca="false">IF(D33="","",MAX($B$4-D33,0))</f>
        <v>0</v>
      </c>
    </row>
    <row r="36" customFormat="false" ht="15" hidden="false" customHeight="false" outlineLevel="0" collapsed="false">
      <c r="A36" s="24" t="s">
        <v>48</v>
      </c>
      <c r="B36" s="24"/>
      <c r="C36" s="24"/>
      <c r="D36" s="24"/>
      <c r="E36" s="24"/>
      <c r="F36" s="24"/>
      <c r="G36" s="24"/>
    </row>
  </sheetData>
  <mergeCells count="5">
    <mergeCell ref="A1:G1"/>
    <mergeCell ref="A2:G2"/>
    <mergeCell ref="A6:C6"/>
    <mergeCell ref="A16:G16"/>
    <mergeCell ref="A36:G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22.05" hidden="false" customHeight="false" outlineLevel="0" collapsed="false">
      <c r="A1" s="1" t="s">
        <v>49</v>
      </c>
      <c r="B1" s="1"/>
      <c r="C1" s="1"/>
      <c r="D1" s="1"/>
    </row>
    <row r="2" customFormat="false" ht="15" hidden="false" customHeight="false" outlineLevel="0" collapsed="false">
      <c r="A2" s="2" t="s">
        <v>50</v>
      </c>
      <c r="B2" s="2"/>
      <c r="C2" s="2"/>
      <c r="D2" s="2"/>
    </row>
    <row r="4" customFormat="false" ht="39.55" hidden="false" customHeight="false" outlineLevel="0" collapsed="false">
      <c r="A4" s="7" t="s">
        <v>19</v>
      </c>
      <c r="B4" s="7" t="s">
        <v>7</v>
      </c>
      <c r="C4" s="7" t="s">
        <v>51</v>
      </c>
      <c r="D4" s="7" t="s">
        <v>52</v>
      </c>
    </row>
    <row r="5" customFormat="false" ht="15" hidden="false" customHeight="false" outlineLevel="0" collapsed="false">
      <c r="A5" s="8" t="s">
        <v>27</v>
      </c>
      <c r="B5" s="25" t="n">
        <f aca="false">SUMIFS('AR Aging Report'!$E$18:$E$33,'AR Aging Report'!$A$18:$A$33,$A5)</f>
        <v>21785</v>
      </c>
      <c r="C5" s="23" t="n">
        <f aca="false">COUNTIFS('AR Aging Report'!$A$18:$A$33,$A5)</f>
        <v>3</v>
      </c>
      <c r="D5" s="23" t="n">
        <f aca="false">IFERROR(_xlfn.MAXIFS('AR Aging Report'!$G$18:$G$33,'AR Aging Report'!$A$18:$A$33,$A5),0)</f>
        <v>36</v>
      </c>
    </row>
    <row r="6" customFormat="false" ht="15" hidden="false" customHeight="false" outlineLevel="0" collapsed="false">
      <c r="A6" s="8" t="s">
        <v>37</v>
      </c>
      <c r="B6" s="25" t="n">
        <f aca="false">SUMIFS('AR Aging Report'!$E$18:$E$33,'AR Aging Report'!$A$18:$A$33,$A6)</f>
        <v>15950</v>
      </c>
      <c r="C6" s="23" t="n">
        <f aca="false">COUNTIFS('AR Aging Report'!$A$18:$A$33,$A6)</f>
        <v>2</v>
      </c>
      <c r="D6" s="23" t="n">
        <f aca="false">IFERROR(_xlfn.MAXIFS('AR Aging Report'!$G$18:$G$33,'AR Aging Report'!$A$18:$A$33,$A6),0)</f>
        <v>68</v>
      </c>
    </row>
    <row r="7" customFormat="false" ht="15" hidden="false" customHeight="false" outlineLevel="0" collapsed="false">
      <c r="A7" s="8" t="s">
        <v>25</v>
      </c>
      <c r="B7" s="25" t="n">
        <f aca="false">SUMIFS('AR Aging Report'!$E$18:$E$33,'AR Aging Report'!$A$18:$A$33,$A7)</f>
        <v>7070</v>
      </c>
      <c r="C7" s="23" t="n">
        <f aca="false">COUNTIFS('AR Aging Report'!$A$18:$A$33,$A7)</f>
        <v>3</v>
      </c>
      <c r="D7" s="23" t="n">
        <f aca="false">IFERROR(_xlfn.MAXIFS('AR Aging Report'!$G$18:$G$33,'AR Aging Report'!$A$18:$A$33,$A7),0)</f>
        <v>55</v>
      </c>
    </row>
    <row r="8" customFormat="false" ht="15" hidden="false" customHeight="false" outlineLevel="0" collapsed="false">
      <c r="A8" s="8" t="s">
        <v>41</v>
      </c>
      <c r="B8" s="25" t="n">
        <f aca="false">SUMIFS('AR Aging Report'!$E$18:$E$33,'AR Aging Report'!$A$18:$A$33,$A8)</f>
        <v>11260</v>
      </c>
      <c r="C8" s="23" t="n">
        <f aca="false">COUNTIFS('AR Aging Report'!$A$18:$A$33,$A8)</f>
        <v>2</v>
      </c>
      <c r="D8" s="23" t="n">
        <f aca="false">IFERROR(_xlfn.MAXIFS('AR Aging Report'!$G$18:$G$33,'AR Aging Report'!$A$18:$A$33,$A8),0)</f>
        <v>90</v>
      </c>
    </row>
    <row r="9" customFormat="false" ht="15" hidden="false" customHeight="false" outlineLevel="0" collapsed="false">
      <c r="A9" s="8" t="s">
        <v>31</v>
      </c>
      <c r="B9" s="25" t="n">
        <f aca="false">SUMIFS('AR Aging Report'!$E$18:$E$33,'AR Aging Report'!$A$18:$A$33,$A9)</f>
        <v>9780</v>
      </c>
      <c r="C9" s="23" t="n">
        <f aca="false">COUNTIFS('AR Aging Report'!$A$18:$A$33,$A9)</f>
        <v>2</v>
      </c>
      <c r="D9" s="23" t="n">
        <f aca="false">IFERROR(_xlfn.MAXIFS('AR Aging Report'!$G$18:$G$33,'AR Aging Report'!$A$18:$A$33,$A9),0)</f>
        <v>8</v>
      </c>
    </row>
    <row r="10" customFormat="false" ht="15" hidden="false" customHeight="false" outlineLevel="0" collapsed="false">
      <c r="A10" s="8" t="s">
        <v>29</v>
      </c>
      <c r="B10" s="25" t="n">
        <f aca="false">SUMIFS('AR Aging Report'!$E$18:$E$33,'AR Aging Report'!$A$18:$A$33,$A10)</f>
        <v>4900.5</v>
      </c>
      <c r="C10" s="23" t="n">
        <f aca="false">COUNTIFS('AR Aging Report'!$A$18:$A$33,$A10)</f>
        <v>2</v>
      </c>
      <c r="D10" s="23" t="n">
        <f aca="false">IFERROR(_xlfn.MAXIFS('AR Aging Report'!$G$18:$G$33,'AR Aging Report'!$A$18:$A$33,$A10),0)</f>
        <v>19</v>
      </c>
    </row>
    <row r="11" customFormat="false" ht="15" hidden="false" customHeight="false" outlineLevel="0" collapsed="false">
      <c r="A11" s="8" t="s">
        <v>34</v>
      </c>
      <c r="B11" s="25" t="n">
        <f aca="false">SUMIFS('AR Aging Report'!$E$18:$E$33,'AR Aging Report'!$A$18:$A$33,$A11)</f>
        <v>2110</v>
      </c>
      <c r="C11" s="23" t="n">
        <f aca="false">COUNTIFS('AR Aging Report'!$A$18:$A$33,$A11)</f>
        <v>2</v>
      </c>
      <c r="D11" s="23" t="n">
        <f aca="false">IFERROR(_xlfn.MAXIFS('AR Aging Report'!$G$18:$G$33,'AR Aging Report'!$A$18:$A$33,$A11),0)</f>
        <v>0</v>
      </c>
    </row>
    <row r="12" customFormat="false" ht="15" hidden="false" customHeight="false" outlineLevel="0" collapsed="false">
      <c r="A12" s="12" t="s">
        <v>53</v>
      </c>
      <c r="B12" s="26" t="n">
        <f aca="false">SUM(B5:B11)</f>
        <v>72855.5</v>
      </c>
      <c r="C12" s="14" t="n">
        <f aca="false">SUM(C5:C11)</f>
        <v>16</v>
      </c>
      <c r="D12" s="27"/>
    </row>
    <row r="15" customFormat="false" ht="15" hidden="false" customHeight="false" outlineLevel="0" collapsed="false">
      <c r="A15" s="28" t="s">
        <v>54</v>
      </c>
      <c r="B15" s="28"/>
      <c r="C15" s="28"/>
      <c r="D15" s="28"/>
    </row>
  </sheetData>
  <mergeCells count="3">
    <mergeCell ref="A1:D1"/>
    <mergeCell ref="A2:D2"/>
    <mergeCell ref="A15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2026-09-09T01:04:11Z</dcterms:created>
  <dc:creator>openpyxl</dc:creator>
  <dc:description/>
  <dc:language>en-US</dc:language>
  <cp:lastModifiedBy/>
  <dcterms:modified xsi:type="dcterms:W3CDTF">2026-09-09T01:04:31Z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