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 Table" sheetId="1" state="visible" r:id="rId3"/>
    <sheet name="Dilution Scenari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<sst xmlns="http://schemas.openxmlformats.org/spreadsheetml/2006/main" count="47" uniqueCount="44">
  <si>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AnalystNook — Cap Table Template</t>
  </si>
  <si>
    <t xml:space="preserve">Sample post-seed cap table. Edit the blue cells with your own shareholders, shares, and prices.</t>
  </si>
  <si>
    <t xml:space="preserve">Shareholder / Class</t>
  </si>
  <si>
    <t xml:space="preserve">Share Class</t>
  </si>
  <si>
    <t xml:space="preserve">Shares Held</t>
  </si>
  <si>
    <t xml:space="preserve">Price Paid / Share</t>
  </si>
  <si>
    <t xml:space="preserve">Investment ($)</t>
  </si>
  <si>
    <t xml:space="preserve">Fully-Diluted %</t>
  </si>
  <si>
    <t xml:space="preserve">Notes</t>
  </si>
  <si>
    <t xml:space="preserve">Founder A</t>
  </si>
  <si>
    <t xml:space="preserve">Common</t>
  </si>
  <si>
    <t xml:space="preserve">Founder</t>
  </si>
  <si>
    <t xml:space="preserve">Founder B</t>
  </si>
  <si>
    <t xml:space="preserve">Employee Option Pool</t>
  </si>
  <si>
    <t xml:space="preserve">Options</t>
  </si>
  <si>
    <t xml:space="preserve">Reserved, unallocated</t>
  </si>
  <si>
    <t xml:space="preserve">Angel Investor Group</t>
  </si>
  <si>
    <t xml:space="preserve">Preferred - Seed</t>
  </si>
  <si>
    <t xml:space="preserve">Seed round, 2025</t>
  </si>
  <si>
    <t xml:space="preserve">VC Fund I</t>
  </si>
  <si>
    <t xml:space="preserve">Lead seed investor</t>
  </si>
  <si>
    <t xml:space="preserve">Total</t>
  </si>
  <si>
    <t xml:space="preserve">Valuation &amp; Price per Share</t>
  </si>
  <si>
    <t xml:space="preserve">Post-money valuation (input)</t>
  </si>
  <si>
    <t xml:space="preserve">Fully-diluted shares outstanding</t>
  </si>
  <si>
    <t xml:space="preserve">Implied price per share</t>
  </si>
  <si>
    <t xml:space="preserve">How to read this cap table:</t>
  </si>
  <si>
    <t xml:space="preserve">• Fully-Diluted % assumes every option in the pool is eventually exercised — it always undercounts founders' current, unexercised ownership.</t>
  </si>
  <si>
    <t xml:space="preserve">• Price Paid / Share for founders is typically par value (a fraction of a cent), not a real valuation — it only matters for preferred rounds.</t>
  </si>
  <si>
    <t xml:space="preserve">• Post-money valuation divided by fully-diluted shares gives the implied price per share new investors are paying.</t>
  </si>
  <si>
    <t xml:space="preserve">• Keep one row per shareholder, not per certificate — multiple grants to the same person should be summed, not listed separately.</t>
  </si>
  <si>
    <t xml:space="preserve">Next Round Dilution Scenario</t>
  </si>
  <si>
    <t xml:space="preserve">Model how much a new funding round dilutes existing shareholders.</t>
  </si>
  <si>
    <t xml:space="preserve">Pre-Round Inputs</t>
  </si>
  <si>
    <t xml:space="preserve">Current fully-diluted shares</t>
  </si>
  <si>
    <t xml:space="preserve">Pre-money valuation (new round)</t>
  </si>
  <si>
    <t xml:space="preserve">New investment raised</t>
  </si>
  <si>
    <t xml:space="preserve">Post-money valuation</t>
  </si>
  <si>
    <t xml:space="preserve">Price per share (pre-money / current shares)</t>
  </si>
  <si>
    <t xml:space="preserve">New shares issued</t>
  </si>
  <si>
    <t xml:space="preserve">Total shares after round</t>
  </si>
  <si>
    <t xml:space="preserve">Existing shareholders' ownership after round</t>
  </si>
  <si>
    <t xml:space="preserve">Dilution to existing shareholders</t>
  </si>
  <si>
    <t xml:space="preserve">Change the pre-money valuation and raise amount above to model different term sheets.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</si>
</sst>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\$#,##0.0000"/>
    <numFmt numFmtId="167" formatCode="\$#,##0;&quot;($&quot;#,##0\);\-"/>
    <numFmt numFmtId="168" formatCode="0.00%;\(0.00%\)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1F3864"/>
      <name val="Arial"/>
      <family val="0"/>
      <charset val="1"/>
    </font>
    <font>
      <b val="true"/>
      <sz val="11"/>
      <color rgb="FFED7D31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F2F5FA"/>
      </patternFill>
    </fill>
    <fill>
      <patternFill patternType="solid">
        <fgColor rgb="FFF2F5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C0504D"/>
      <rgbColor rgb="FFFFF2CC"/>
      <rgbColor rgb="FFF2F5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BBB59"/>
      <rgbColor rgb="FFFFCC00"/>
      <rgbColor rgb="FFFF9900"/>
      <rgbColor rgb="FFED7D31"/>
      <rgbColor rgb="FF8064A2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Fully-Diluted Ownership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'Cap Table'!$A$5:$A$9</c:f>
              <c:strCache>
                <c:ptCount val="5"/>
                <c:pt idx="0">
                  <c:v>Founder A</c:v>
                </c:pt>
                <c:pt idx="1">
                  <c:v>Founder B</c:v>
                </c:pt>
                <c:pt idx="2">
                  <c:v>Employee Option Pool</c:v>
                </c:pt>
                <c:pt idx="3">
                  <c:v>Angel Investor Group</c:v>
                </c:pt>
                <c:pt idx="4">
                  <c:v>VC Fund I</c:v>
                </c:pt>
              </c:strCache>
            </c:strRef>
          </c:cat>
          <c:val>
            <c:numRef>
              <c:f>'Cap Table'!$F$5:$F$9</c:f>
              <c:numCache>
                <c:formatCode>0.00%;\(0.00%\);\-</c:formatCode>
                <c:ptCount val="5"/>
                <c:pt idx="0">
                  <c:v>0.4</c:v>
                </c:pt>
                <c:pt idx="1">
                  <c:v>0.361904761904762</c:v>
                </c:pt>
                <c:pt idx="2">
                  <c:v>0.0857142857142857</c:v>
                </c:pt>
                <c:pt idx="3">
                  <c:v>0.0619047619047619</c:v>
                </c:pt>
                <c:pt idx="4">
                  <c:v>0.0904761904761905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131040</xdr:rowOff>
    </xdr:from>
    <xdr:to>
      <xdr:col>15</xdr:col>
      <xdr:colOff>39240</xdr:colOff>
      <xdr:row>16</xdr:row>
      <xdr:rowOff>153000</xdr:rowOff>
    </xdr:to>
    <xdr:graphicFrame>
      <xdr:nvGraphicFramePr>
        <xdr:cNvPr id="0" name="Chart 1"/>
        <xdr:cNvGraphicFramePr/>
      </xdr:nvGraphicFramePr>
      <xdr:xfrm>
        <a:off x="8576280" y="5716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7" min="5" style="0" width="15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s">
        <v>10</v>
      </c>
      <c r="C5" s="6" t="n">
        <v>4200000</v>
      </c>
      <c r="D5" s="7" t="n">
        <v>0.0001</v>
      </c>
      <c r="E5" s="8" t="n">
        <f aca="false">C5*D5</f>
        <v>420</v>
      </c>
      <c r="F5" s="9" t="n">
        <f aca="false">IFERROR(C5/$C$10,0)</f>
        <v>0.4</v>
      </c>
      <c r="G5" s="5" t="s">
        <v>11</v>
      </c>
    </row>
    <row r="6" customFormat="false" ht="15" hidden="false" customHeight="false" outlineLevel="0" collapsed="false">
      <c r="A6" s="4" t="s">
        <v>12</v>
      </c>
      <c r="B6" s="5" t="s">
        <v>10</v>
      </c>
      <c r="C6" s="6" t="n">
        <v>3800000</v>
      </c>
      <c r="D6" s="7" t="n">
        <v>0.0001</v>
      </c>
      <c r="E6" s="8" t="n">
        <f aca="false">C6*D6</f>
        <v>380</v>
      </c>
      <c r="F6" s="9" t="n">
        <f aca="false">IFERROR(C6/$C$10,0)</f>
        <v>0.361904761904762</v>
      </c>
      <c r="G6" s="5" t="s">
        <v>11</v>
      </c>
    </row>
    <row r="7" customFormat="false" ht="15" hidden="false" customHeight="false" outlineLevel="0" collapsed="false">
      <c r="A7" s="4" t="s">
        <v>13</v>
      </c>
      <c r="B7" s="5" t="s">
        <v>14</v>
      </c>
      <c r="C7" s="6" t="n">
        <v>900000</v>
      </c>
      <c r="D7" s="7" t="n">
        <v>0.0001</v>
      </c>
      <c r="E7" s="8" t="n">
        <f aca="false">C7*D7</f>
        <v>90</v>
      </c>
      <c r="F7" s="9" t="n">
        <f aca="false">IFERROR(C7/$C$10,0)</f>
        <v>0.0857142857142857</v>
      </c>
      <c r="G7" s="5" t="s">
        <v>15</v>
      </c>
    </row>
    <row r="8" customFormat="false" ht="15" hidden="false" customHeight="false" outlineLevel="0" collapsed="false">
      <c r="A8" s="4" t="s">
        <v>16</v>
      </c>
      <c r="B8" s="5" t="s">
        <v>17</v>
      </c>
      <c r="C8" s="6" t="n">
        <v>650000</v>
      </c>
      <c r="D8" s="7" t="n">
        <v>1.2</v>
      </c>
      <c r="E8" s="8" t="n">
        <f aca="false">C8*D8</f>
        <v>780000</v>
      </c>
      <c r="F8" s="9" t="n">
        <f aca="false">IFERROR(C8/$C$10,0)</f>
        <v>0.0619047619047619</v>
      </c>
      <c r="G8" s="5" t="s">
        <v>18</v>
      </c>
    </row>
    <row r="9" customFormat="false" ht="15" hidden="false" customHeight="false" outlineLevel="0" collapsed="false">
      <c r="A9" s="4" t="s">
        <v>19</v>
      </c>
      <c r="B9" s="5" t="s">
        <v>17</v>
      </c>
      <c r="C9" s="6" t="n">
        <v>950000</v>
      </c>
      <c r="D9" s="7" t="n">
        <v>1.2</v>
      </c>
      <c r="E9" s="8" t="n">
        <f aca="false">C9*D9</f>
        <v>1140000</v>
      </c>
      <c r="F9" s="9" t="n">
        <f aca="false">IFERROR(C9/$C$10,0)</f>
        <v>0.0904761904761905</v>
      </c>
      <c r="G9" s="5" t="s">
        <v>20</v>
      </c>
    </row>
    <row r="10" customFormat="false" ht="15" hidden="false" customHeight="false" outlineLevel="0" collapsed="false">
      <c r="A10" s="10" t="s">
        <v>21</v>
      </c>
      <c r="B10" s="11"/>
      <c r="C10" s="12" t="n">
        <f aca="false">SUM(C5:C9)</f>
        <v>10500000</v>
      </c>
      <c r="D10" s="11"/>
      <c r="E10" s="13" t="n">
        <f aca="false">SUM(E5:E9)</f>
        <v>1920890</v>
      </c>
      <c r="F10" s="14" t="n">
        <f aca="false">SUM(F5:F9)</f>
        <v>1</v>
      </c>
      <c r="G10" s="11"/>
    </row>
    <row r="12" customFormat="false" ht="15" hidden="false" customHeight="false" outlineLevel="0" collapsed="false">
      <c r="A12" s="15" t="s">
        <v>22</v>
      </c>
      <c r="B12" s="15"/>
    </row>
    <row r="13" customFormat="false" ht="15" hidden="false" customHeight="false" outlineLevel="0" collapsed="false">
      <c r="A13" s="4" t="s">
        <v>23</v>
      </c>
      <c r="B13" s="16" t="n">
        <v>12600000</v>
      </c>
    </row>
    <row r="14" customFormat="false" ht="15" hidden="false" customHeight="false" outlineLevel="0" collapsed="false">
      <c r="A14" s="4" t="s">
        <v>24</v>
      </c>
      <c r="B14" s="17" t="n">
        <f aca="false">C10</f>
        <v>10500000</v>
      </c>
    </row>
    <row r="15" customFormat="false" ht="15" hidden="false" customHeight="false" outlineLevel="0" collapsed="false">
      <c r="A15" s="18" t="s">
        <v>25</v>
      </c>
      <c r="B15" s="19" t="n">
        <f aca="false">IFERROR(B13/B14,0)</f>
        <v>1.2</v>
      </c>
    </row>
    <row r="17" customFormat="false" ht="15" hidden="false" customHeight="false" outlineLevel="0" collapsed="false">
      <c r="A17" s="20" t="s">
        <v>26</v>
      </c>
    </row>
    <row r="18" customFormat="false" ht="13.5" hidden="false" customHeight="true" outlineLevel="0" collapsed="false">
      <c r="A18" s="21" t="s">
        <v>27</v>
      </c>
      <c r="B18" s="21"/>
      <c r="C18" s="21"/>
      <c r="D18" s="21"/>
      <c r="E18" s="21"/>
      <c r="F18" s="21"/>
      <c r="G18" s="21"/>
    </row>
    <row r="19" customFormat="false" ht="13.5" hidden="false" customHeight="true" outlineLevel="0" collapsed="false">
      <c r="A19" s="21" t="s">
        <v>28</v>
      </c>
      <c r="B19" s="21"/>
      <c r="C19" s="21"/>
      <c r="D19" s="21"/>
      <c r="E19" s="21"/>
      <c r="F19" s="21"/>
      <c r="G19" s="21"/>
    </row>
    <row r="20" customFormat="false" ht="13.5" hidden="false" customHeight="true" outlineLevel="0" collapsed="false">
      <c r="A20" s="21" t="s">
        <v>29</v>
      </c>
      <c r="B20" s="21"/>
      <c r="C20" s="21"/>
      <c r="D20" s="21"/>
      <c r="E20" s="21"/>
      <c r="F20" s="21"/>
      <c r="G20" s="21"/>
    </row>
    <row r="21" customFormat="false" ht="13.5" hidden="false" customHeight="true" outlineLevel="0" collapsed="false">
      <c r="A21" s="21" t="s">
        <v>30</v>
      </c>
      <c r="B21" s="21"/>
      <c r="C21" s="21"/>
      <c r="D21" s="21"/>
      <c r="E21" s="21"/>
      <c r="F21" s="21"/>
      <c r="G21" s="21"/>
    </row>
  </sheetData>
  <mergeCells count="7">
    <mergeCell ref="A1:G1"/>
    <mergeCell ref="A2:G2"/>
    <mergeCell ref="A12:B12"/>
    <mergeCell ref="A18:G18"/>
    <mergeCell ref="A19:G19"/>
    <mergeCell ref="A20:G20"/>
    <mergeCell ref="A21:G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22" t="s">
        <v>31</v>
      </c>
      <c r="B1" s="22"/>
      <c r="C1" s="22"/>
      <c r="D1" s="22"/>
      <c r="E1" s="22"/>
    </row>
    <row r="2" customFormat="false" ht="15" hidden="false" customHeight="false" outlineLevel="0" collapsed="false">
      <c r="A2" s="2" t="s">
        <v>32</v>
      </c>
      <c r="B2" s="2"/>
      <c r="C2" s="2"/>
      <c r="D2" s="2"/>
      <c r="E2" s="2"/>
    </row>
    <row r="4" customFormat="false" ht="15" hidden="false" customHeight="false" outlineLevel="0" collapsed="false">
      <c r="A4" s="23" t="s">
        <v>33</v>
      </c>
      <c r="B4" s="23"/>
    </row>
    <row r="5" customFormat="false" ht="15" hidden="false" customHeight="false" outlineLevel="0" collapsed="false">
      <c r="A5" s="4" t="s">
        <v>34</v>
      </c>
      <c r="B5" s="17" t="n">
        <f aca="false">'Cap Table'!C10</f>
        <v>10500000</v>
      </c>
    </row>
    <row r="6" customFormat="false" ht="15" hidden="false" customHeight="false" outlineLevel="0" collapsed="false">
      <c r="A6" s="4" t="s">
        <v>35</v>
      </c>
      <c r="B6" s="16" t="n">
        <v>12000000</v>
      </c>
    </row>
    <row r="7" customFormat="false" ht="15" hidden="false" customHeight="false" outlineLevel="0" collapsed="false">
      <c r="A7" s="4" t="s">
        <v>36</v>
      </c>
      <c r="B7" s="16" t="n">
        <v>3000000</v>
      </c>
    </row>
    <row r="8" customFormat="false" ht="15" hidden="false" customHeight="false" outlineLevel="0" collapsed="false">
      <c r="A8" s="18" t="s">
        <v>37</v>
      </c>
      <c r="B8" s="24" t="n">
        <f aca="false">B6+B7</f>
        <v>15000000</v>
      </c>
    </row>
    <row r="9" customFormat="false" ht="15" hidden="false" customHeight="false" outlineLevel="0" collapsed="false">
      <c r="A9" s="4" t="s">
        <v>38</v>
      </c>
      <c r="B9" s="25" t="n">
        <f aca="false">IFERROR(B6/B5,0)</f>
        <v>1.14285714285714</v>
      </c>
    </row>
    <row r="10" customFormat="false" ht="15" hidden="false" customHeight="false" outlineLevel="0" collapsed="false">
      <c r="A10" s="4" t="s">
        <v>39</v>
      </c>
      <c r="B10" s="17" t="n">
        <f aca="false">IFERROR(B7/B9,0)</f>
        <v>2625000</v>
      </c>
    </row>
    <row r="11" customFormat="false" ht="15" hidden="false" customHeight="false" outlineLevel="0" collapsed="false">
      <c r="A11" s="4" t="s">
        <v>40</v>
      </c>
      <c r="B11" s="26" t="n">
        <f aca="false">B5+B10</f>
        <v>13125000</v>
      </c>
    </row>
    <row r="12" customFormat="false" ht="15" hidden="false" customHeight="false" outlineLevel="0" collapsed="false">
      <c r="A12" s="18" t="s">
        <v>41</v>
      </c>
      <c r="B12" s="27" t="n">
        <f aca="false">IFERROR(B5/B11,0)</f>
        <v>0.8</v>
      </c>
    </row>
    <row r="13" customFormat="false" ht="15" hidden="false" customHeight="false" outlineLevel="0" collapsed="false">
      <c r="A13" s="18" t="s">
        <v>42</v>
      </c>
      <c r="B13" s="28" t="n">
        <f aca="false">1-B5/B11</f>
        <v>0.2</v>
      </c>
    </row>
    <row r="16" customFormat="false" ht="15" hidden="false" customHeight="false" outlineLevel="0" collapsed="false">
      <c r="A16" s="29" t="s">
        <v>43</v>
      </c>
      <c r="B16" s="29"/>
      <c r="C16" s="29"/>
      <c r="D16" s="29"/>
      <c r="E16" s="29"/>
    </row>
  </sheetData>
  <mergeCells count="4">
    <mergeCell ref="A1:E1"/>
    <mergeCell ref="A2:E2"/>
    <mergeCell ref="A4:B4"/>
    <mergeCell ref="A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2026-09-07T18:27:57Z</dcterms:created>
  <dc:creator>openpyxl</dc:creator>
  <dc:description/>
  <dc:language>en-US</dc:language>
  <cp:lastModifiedBy/>
  <dcterms:modified xsi:type="dcterms:W3CDTF">2026-09-07T18:27:59Z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