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Monthly Inputs" sheetId="2" state="visible" r:id="rId4"/>
    <sheet name="Cash Flow Forecast" sheetId="3" state="visible" r:id="rId5"/>
    <sheet name="Dashboard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<sst xmlns="http://schemas.openxmlformats.org/spreadsheetml/2006/main" count="74" uniqueCount="60">
  <si>
    <t xml:space="preserve">12-Month Cash Flow Forecast</t>
  </si>
  <si>
    <t xml:space="preserve">A free template from AnalystNook — analystnook.com</t>
  </si>
  <si>
    <t xml:space="preserve">How this workbook is organized</t>
  </si>
  <si>
    <t xml:space="preserve">1. Monthly Inputs — enter your starting cash balance and your forecasted cash in/out for each month. This is the only tab you edit.</t>
  </si>
  <si>
    <t xml:space="preserve">2. Cash Flow Forecast — the formulas that roll your inputs into a beginning balance, net cash flow, and ending balance for every month. You shouldn't need to edit this tab.</t>
  </si>
  <si>
    <t xml:space="preserve">3. Dashboard — the finished, presentation-ready view: scorecards + charts, built entirely from formulas so it updates the moment you change an input.</t>
  </si>
  <si>
    <t xml:space="preserve">Color legend (used throughout)</t>
  </si>
  <si>
    <t xml:space="preserve">Blue text = a hardcoded input. These are the only cells you should ever type over.</t>
  </si>
  <si>
    <t xml:space="preserve">Black text = a formula. Leave these alone — they recalculate automatically.</t>
  </si>
  <si>
    <t xml:space="preserve">Green text = a formula that pulls a value from another tab.</t>
  </si>
  <si>
    <t xml:space="preserve">Getting started</t>
  </si>
  <si>
    <t xml:space="preserve">Set your real starting cash balance at the top of 'Monthly Inputs', then replace the 12 months of sample forecast numbers with your own.</t>
  </si>
  <si>
    <t xml:space="preserve">The 'Dashboard' tab needs no editing at all — every number and chart on it is already wired to 'Monthly Inputs' through 'Cash Flow Forecast'.</t>
  </si>
  <si>
    <t xml:space="preserve">This forecasts CASH, not profit. A sale you haven't been paid for yet doesn't belong in 'Cash Sales' until the money actually lands in the bank.</t>
  </si>
  <si>
    <t xml:space="preserve">The sample data belongs to a fictional small business and is there only to show you what a completed forecast looks like.</t>
  </si>
  <si>
    <t xml:space="preserve">Full walkthrough of how every line is calculated, and why cash flow and profit are not the same thing:</t>
  </si>
  <si>
    <t xml:space="preserve">https://analystnook.com/cash-flow-forecast-template-excel/</t>
  </si>
  <si>
    <t xml:space="preserve">Monthly Inputs</t>
  </si>
  <si>
    <t xml:space="preserve">Sample data shown (fictional small business). Overwrite the blue cells with your own numbers.</t>
  </si>
  <si>
    <t xml:space="preserve">Input cell</t>
  </si>
  <si>
    <t xml:space="preserve">Starting Cash Balance (beginning of Jan-26)</t>
  </si>
  <si>
    <t xml:space="preserve">Month</t>
  </si>
  <si>
    <t xml:space="preserve">Jan-26</t>
  </si>
  <si>
    <t xml:space="preserve">Feb-26</t>
  </si>
  <si>
    <t xml:space="preserve">Mar-26</t>
  </si>
  <si>
    <t xml:space="preserve">Apr-26</t>
  </si>
  <si>
    <t xml:space="preserve">May-26</t>
  </si>
  <si>
    <t xml:space="preserve">Jun-26</t>
  </si>
  <si>
    <t xml:space="preserve">Jul-26</t>
  </si>
  <si>
    <t xml:space="preserve">Aug-26</t>
  </si>
  <si>
    <t xml:space="preserve">Sep-26</t>
  </si>
  <si>
    <t xml:space="preserve">Oct-26</t>
  </si>
  <si>
    <t xml:space="preserve">Nov-26</t>
  </si>
  <si>
    <t xml:space="preserve">Dec-26</t>
  </si>
  <si>
    <t xml:space="preserve">Cash Sales / Revenue Collected</t>
  </si>
  <si>
    <t xml:space="preserve">Other Cash Inflows (loans, investments, grants)</t>
  </si>
  <si>
    <t xml:space="preserve">COGS / Direct Costs Paid</t>
  </si>
  <si>
    <t xml:space="preserve">Payroll &amp; Wages</t>
  </si>
  <si>
    <t xml:space="preserve">Rent &amp; Utilities</t>
  </si>
  <si>
    <t xml:space="preserve">Marketing &amp; Advertising</t>
  </si>
  <si>
    <t xml:space="preserve">Loan Repayments</t>
  </si>
  <si>
    <t xml:space="preserve">Taxes Paid</t>
  </si>
  <si>
    <t xml:space="preserve">Equipment &amp; Capital Expenditures</t>
  </si>
  <si>
    <t xml:space="preserve">Other Cash Outflows</t>
  </si>
  <si>
    <t xml:space="preserve">Cash Flow Forecast</t>
  </si>
  <si>
    <t xml:space="preserve">Everything below is a formula pulling from 'Monthly Inputs'. Nothing here should be typed over.</t>
  </si>
  <si>
    <t xml:space="preserve">Beginning Cash Balance</t>
  </si>
  <si>
    <t xml:space="preserve">Total Cash Inflows</t>
  </si>
  <si>
    <t xml:space="preserve">Total Cash Outflows</t>
  </si>
  <si>
    <t xml:space="preserve">Net Cash Flow</t>
  </si>
  <si>
    <t xml:space="preserve">Ending Cash Balance</t>
  </si>
  <si>
    <t xml:space="preserve">Cumulative Net Cash Flow</t>
  </si>
  <si>
    <t xml:space="preserve">Sample business — 12 forecast months (Jan-26 through Dec-26)</t>
  </si>
  <si>
    <t xml:space="preserve">ENDING CASH BALANCE (DEC-26)</t>
  </si>
  <si>
    <t xml:space="preserve">LOWEST PROJECTED BALANCE</t>
  </si>
  <si>
    <t xml:space="preserve">TOTAL NET CASH FLOW (12-MO)</t>
  </si>
  <si>
    <t xml:space="preserve">AVG MONTHLY NET CASH FLOW</t>
  </si>
  <si>
    <t xml:space="preserve">MONTHS WITH NEGATIVE FLOW</t>
  </si>
  <si>
    <t xml:space="preserve">TOTAL CASH OUTFLOWS (12-MO)</t>
  </si>
  <si>
    <t xml:space="preserve">Full walkthrough: analystnook.com/cash-flow-forecast-template-excel/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</si>
</sst>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#,##0;\(#,##0\)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2B4C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2"/>
      <color rgb="FF1A2B4C"/>
      <name val="Arial"/>
      <family val="0"/>
      <charset val="1"/>
    </font>
    <font>
      <sz val="10.5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8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0"/>
      <color rgb="FF595959"/>
      <name val="Arial"/>
      <family val="0"/>
      <charset val="1"/>
    </font>
    <font>
      <b val="true"/>
      <sz val="20"/>
      <color rgb="FF1A2B4C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A2B4C"/>
        <bgColor rgb="FF003366"/>
      </patternFill>
    </fill>
    <fill>
      <patternFill patternType="solid">
        <fgColor rgb="FFF2F4F7"/>
        <bgColor rgb="FFF9F9F9"/>
      </patternFill>
    </fill>
    <fill>
      <patternFill patternType="solid">
        <fgColor rgb="FFFFFFFF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9F9F9"/>
      <rgbColor rgb="FFF2F4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4F81BD"/>
      <rgbColor rgb="FF003300"/>
      <rgbColor rgb="FF33330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Cash Inflows vs. Cash Outflows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'Cash Flow Forecast'!A7</c:f>
              <c:strCache>
                <c:ptCount val="1"/>
                <c:pt idx="0">
                  <c:v>Total Cash Inflows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Forecast'!$B$5:$M$5</c:f>
              <c:strCache>
                <c:ptCount val="12"/>
                <c:pt idx="0">
                  <c:v>Jan-26</c:v>
                </c:pt>
                <c:pt idx="1">
                  <c:v>Feb-26</c:v>
                </c:pt>
                <c:pt idx="2">
                  <c:v>Mar-26</c:v>
                </c:pt>
                <c:pt idx="3">
                  <c:v>Apr-26</c:v>
                </c:pt>
                <c:pt idx="4">
                  <c:v>May-26</c:v>
                </c:pt>
                <c:pt idx="5">
                  <c:v>Jun-26</c:v>
                </c:pt>
                <c:pt idx="6">
                  <c:v>Jul-26</c:v>
                </c:pt>
                <c:pt idx="7">
                  <c:v>Aug-26</c:v>
                </c:pt>
                <c:pt idx="8">
                  <c:v>Sep-26</c:v>
                </c:pt>
                <c:pt idx="9">
                  <c:v>Oct-26</c:v>
                </c:pt>
                <c:pt idx="10">
                  <c:v>Nov-26</c:v>
                </c:pt>
                <c:pt idx="11">
                  <c:v>Dec-26</c:v>
                </c:pt>
              </c:strCache>
            </c:strRef>
          </c:cat>
          <c:val>
            <c:numRef>
              <c:f>'Cash Flow Forecast'!$B$7:$M$7</c:f>
              <c:numCache>
                <c:formatCode>\$#,##0;"($"#,##0\);\-</c:formatCode>
                <c:ptCount val="12"/>
                <c:pt idx="0">
                  <c:v>16000</c:v>
                </c:pt>
                <c:pt idx="1">
                  <c:v>16500</c:v>
                </c:pt>
                <c:pt idx="2">
                  <c:v>22200</c:v>
                </c:pt>
                <c:pt idx="3">
                  <c:v>18000</c:v>
                </c:pt>
                <c:pt idx="4">
                  <c:v>19500</c:v>
                </c:pt>
                <c:pt idx="5">
                  <c:v>21000</c:v>
                </c:pt>
                <c:pt idx="6">
                  <c:v>23500</c:v>
                </c:pt>
                <c:pt idx="7">
                  <c:v>24000</c:v>
                </c:pt>
                <c:pt idx="8">
                  <c:v>20500</c:v>
                </c:pt>
                <c:pt idx="9">
                  <c:v>19000</c:v>
                </c:pt>
                <c:pt idx="10">
                  <c:v>21500</c:v>
                </c:pt>
                <c:pt idx="11">
                  <c:v>27000</c:v>
                </c:pt>
              </c:numCache>
            </c:numRef>
          </c:val>
        </c:ser>
        <c:ser>
          <c:idx val="1"/>
          <c:order val="1"/>
          <c:tx>
            <c:strRef>
              <c:f>'Cash Flow Forecast'!A8</c:f>
              <c:strCache>
                <c:ptCount val="1"/>
                <c:pt idx="0">
                  <c:v>Total Cash Outflows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Forecast'!$B$5:$M$5</c:f>
              <c:strCache>
                <c:ptCount val="12"/>
                <c:pt idx="0">
                  <c:v>Jan-26</c:v>
                </c:pt>
                <c:pt idx="1">
                  <c:v>Feb-26</c:v>
                </c:pt>
                <c:pt idx="2">
                  <c:v>Mar-26</c:v>
                </c:pt>
                <c:pt idx="3">
                  <c:v>Apr-26</c:v>
                </c:pt>
                <c:pt idx="4">
                  <c:v>May-26</c:v>
                </c:pt>
                <c:pt idx="5">
                  <c:v>Jun-26</c:v>
                </c:pt>
                <c:pt idx="6">
                  <c:v>Jul-26</c:v>
                </c:pt>
                <c:pt idx="7">
                  <c:v>Aug-26</c:v>
                </c:pt>
                <c:pt idx="8">
                  <c:v>Sep-26</c:v>
                </c:pt>
                <c:pt idx="9">
                  <c:v>Oct-26</c:v>
                </c:pt>
                <c:pt idx="10">
                  <c:v>Nov-26</c:v>
                </c:pt>
                <c:pt idx="11">
                  <c:v>Dec-26</c:v>
                </c:pt>
              </c:strCache>
            </c:strRef>
          </c:cat>
          <c:val>
            <c:numRef>
              <c:f>'Cash Flow Forecast'!$B$8:$M$8</c:f>
              <c:numCache>
                <c:formatCode>\$#,##0;"($"#,##0\);\-</c:formatCode>
                <c:ptCount val="12"/>
                <c:pt idx="0">
                  <c:v>15050</c:v>
                </c:pt>
                <c:pt idx="1">
                  <c:v>18300</c:v>
                </c:pt>
                <c:pt idx="2">
                  <c:v>19850</c:v>
                </c:pt>
                <c:pt idx="3">
                  <c:v>16250</c:v>
                </c:pt>
                <c:pt idx="4">
                  <c:v>17000</c:v>
                </c:pt>
                <c:pt idx="5">
                  <c:v>21950</c:v>
                </c:pt>
                <c:pt idx="6">
                  <c:v>21900</c:v>
                </c:pt>
                <c:pt idx="7">
                  <c:v>19350</c:v>
                </c:pt>
                <c:pt idx="8">
                  <c:v>21850</c:v>
                </c:pt>
                <c:pt idx="9">
                  <c:v>17100</c:v>
                </c:pt>
                <c:pt idx="10">
                  <c:v>18150</c:v>
                </c:pt>
                <c:pt idx="11">
                  <c:v>25550</c:v>
                </c:pt>
              </c:numCache>
            </c:numRef>
          </c:val>
        </c:ser>
        <c:gapWidth val="150"/>
        <c:overlap val="0"/>
        <c:axId val="63710740"/>
        <c:axId val="21699993"/>
      </c:barChart>
      <c:catAx>
        <c:axId val="637107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699993"/>
        <c:crosses val="autoZero"/>
        <c:auto val="1"/>
        <c:lblAlgn val="ctr"/>
        <c:lblOffset val="100"/>
        <c:noMultiLvlLbl val="0"/>
      </c:catAx>
      <c:valAx>
        <c:axId val="2169999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71074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Cash Flow Trend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'Cash Flow Forecast'!A9</c:f>
              <c:strCache>
                <c:ptCount val="1"/>
                <c:pt idx="0">
                  <c:v>Net Cash Flow</c:v>
                </c:pt>
              </c:strCache>
            </c:strRef>
          </c:tx>
          <c:spPr>
            <a:solidFill>
              <a:srgbClr val="4a7ebb"/>
            </a:solidFill>
            <a:ln w="4752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Forecast'!$B$5:$M$5</c:f>
              <c:strCache>
                <c:ptCount val="12"/>
                <c:pt idx="0">
                  <c:v>Jan-26</c:v>
                </c:pt>
                <c:pt idx="1">
                  <c:v>Feb-26</c:v>
                </c:pt>
                <c:pt idx="2">
                  <c:v>Mar-26</c:v>
                </c:pt>
                <c:pt idx="3">
                  <c:v>Apr-26</c:v>
                </c:pt>
                <c:pt idx="4">
                  <c:v>May-26</c:v>
                </c:pt>
                <c:pt idx="5">
                  <c:v>Jun-26</c:v>
                </c:pt>
                <c:pt idx="6">
                  <c:v>Jul-26</c:v>
                </c:pt>
                <c:pt idx="7">
                  <c:v>Aug-26</c:v>
                </c:pt>
                <c:pt idx="8">
                  <c:v>Sep-26</c:v>
                </c:pt>
                <c:pt idx="9">
                  <c:v>Oct-26</c:v>
                </c:pt>
                <c:pt idx="10">
                  <c:v>Nov-26</c:v>
                </c:pt>
                <c:pt idx="11">
                  <c:v>Dec-26</c:v>
                </c:pt>
              </c:strCache>
            </c:strRef>
          </c:cat>
          <c:val>
            <c:numRef>
              <c:f>'Cash Flow Forecast'!$B$9:$M$9</c:f>
              <c:numCache>
                <c:formatCode>\$#,##0;"($"#,##0\);\-</c:formatCode>
                <c:ptCount val="12"/>
                <c:pt idx="0">
                  <c:v>950</c:v>
                </c:pt>
                <c:pt idx="1">
                  <c:v>-1800</c:v>
                </c:pt>
                <c:pt idx="2">
                  <c:v>2350</c:v>
                </c:pt>
                <c:pt idx="3">
                  <c:v>1750</c:v>
                </c:pt>
                <c:pt idx="4">
                  <c:v>2500</c:v>
                </c:pt>
                <c:pt idx="5">
                  <c:v>-950</c:v>
                </c:pt>
                <c:pt idx="6">
                  <c:v>1600</c:v>
                </c:pt>
                <c:pt idx="7">
                  <c:v>4650</c:v>
                </c:pt>
                <c:pt idx="8">
                  <c:v>-1350</c:v>
                </c:pt>
                <c:pt idx="9">
                  <c:v>1900</c:v>
                </c:pt>
                <c:pt idx="10">
                  <c:v>3350</c:v>
                </c:pt>
                <c:pt idx="11">
                  <c:v>1450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8958024"/>
        <c:axId val="8701221"/>
      </c:lineChart>
      <c:catAx>
        <c:axId val="58958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01221"/>
        <c:crosses val="autoZero"/>
        <c:auto val="1"/>
        <c:lblAlgn val="ctr"/>
        <c:lblOffset val="100"/>
        <c:noMultiLvlLbl val="0"/>
      </c:catAx>
      <c:valAx>
        <c:axId val="870122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95802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Ending Cash Balance Trend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'Cash Flow Forecast'!A10</c:f>
              <c:strCache>
                <c:ptCount val="1"/>
                <c:pt idx="0">
                  <c:v>Ending Cash Balance</c:v>
                </c:pt>
              </c:strCache>
            </c:strRef>
          </c:tx>
          <c:spPr>
            <a:solidFill>
              <a:srgbClr val="4a7ebb"/>
            </a:solidFill>
            <a:ln w="4752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Forecast'!$B$5:$M$5</c:f>
              <c:strCache>
                <c:ptCount val="12"/>
                <c:pt idx="0">
                  <c:v>Jan-26</c:v>
                </c:pt>
                <c:pt idx="1">
                  <c:v>Feb-26</c:v>
                </c:pt>
                <c:pt idx="2">
                  <c:v>Mar-26</c:v>
                </c:pt>
                <c:pt idx="3">
                  <c:v>Apr-26</c:v>
                </c:pt>
                <c:pt idx="4">
                  <c:v>May-26</c:v>
                </c:pt>
                <c:pt idx="5">
                  <c:v>Jun-26</c:v>
                </c:pt>
                <c:pt idx="6">
                  <c:v>Jul-26</c:v>
                </c:pt>
                <c:pt idx="7">
                  <c:v>Aug-26</c:v>
                </c:pt>
                <c:pt idx="8">
                  <c:v>Sep-26</c:v>
                </c:pt>
                <c:pt idx="9">
                  <c:v>Oct-26</c:v>
                </c:pt>
                <c:pt idx="10">
                  <c:v>Nov-26</c:v>
                </c:pt>
                <c:pt idx="11">
                  <c:v>Dec-26</c:v>
                </c:pt>
              </c:strCache>
            </c:strRef>
          </c:cat>
          <c:val>
            <c:numRef>
              <c:f>'Cash Flow Forecast'!$B$10:$M$10</c:f>
              <c:numCache>
                <c:formatCode>\$#,##0;"($"#,##0\);\-</c:formatCode>
                <c:ptCount val="12"/>
                <c:pt idx="0">
                  <c:v>22950</c:v>
                </c:pt>
                <c:pt idx="1">
                  <c:v>21150</c:v>
                </c:pt>
                <c:pt idx="2">
                  <c:v>23500</c:v>
                </c:pt>
                <c:pt idx="3">
                  <c:v>25250</c:v>
                </c:pt>
                <c:pt idx="4">
                  <c:v>27750</c:v>
                </c:pt>
                <c:pt idx="5">
                  <c:v>26800</c:v>
                </c:pt>
                <c:pt idx="6">
                  <c:v>28400</c:v>
                </c:pt>
                <c:pt idx="7">
                  <c:v>33050</c:v>
                </c:pt>
                <c:pt idx="8">
                  <c:v>31700</c:v>
                </c:pt>
                <c:pt idx="9">
                  <c:v>33600</c:v>
                </c:pt>
                <c:pt idx="10">
                  <c:v>36950</c:v>
                </c:pt>
                <c:pt idx="11">
                  <c:v>38400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6090102"/>
        <c:axId val="13673006"/>
      </c:lineChart>
      <c:catAx>
        <c:axId val="6609010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673006"/>
        <c:crosses val="autoZero"/>
        <c:auto val="1"/>
        <c:lblAlgn val="ctr"/>
        <c:lblOffset val="100"/>
        <c:noMultiLvlLbl val="0"/>
      </c:catAx>
      <c:valAx>
        <c:axId val="1367300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09010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Cumulative Net Cash Flow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'Cash Flow Forecast'!A11</c:f>
              <c:strCache>
                <c:ptCount val="1"/>
                <c:pt idx="0">
                  <c:v>Cumulative Net Cash Flow</c:v>
                </c:pt>
              </c:strCache>
            </c:strRef>
          </c:tx>
          <c:spPr>
            <a:solidFill>
              <a:srgbClr val="4a7ebb"/>
            </a:solidFill>
            <a:ln w="4752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 Forecast'!$B$5:$M$5</c:f>
              <c:strCache>
                <c:ptCount val="12"/>
                <c:pt idx="0">
                  <c:v>Jan-26</c:v>
                </c:pt>
                <c:pt idx="1">
                  <c:v>Feb-26</c:v>
                </c:pt>
                <c:pt idx="2">
                  <c:v>Mar-26</c:v>
                </c:pt>
                <c:pt idx="3">
                  <c:v>Apr-26</c:v>
                </c:pt>
                <c:pt idx="4">
                  <c:v>May-26</c:v>
                </c:pt>
                <c:pt idx="5">
                  <c:v>Jun-26</c:v>
                </c:pt>
                <c:pt idx="6">
                  <c:v>Jul-26</c:v>
                </c:pt>
                <c:pt idx="7">
                  <c:v>Aug-26</c:v>
                </c:pt>
                <c:pt idx="8">
                  <c:v>Sep-26</c:v>
                </c:pt>
                <c:pt idx="9">
                  <c:v>Oct-26</c:v>
                </c:pt>
                <c:pt idx="10">
                  <c:v>Nov-26</c:v>
                </c:pt>
                <c:pt idx="11">
                  <c:v>Dec-26</c:v>
                </c:pt>
              </c:strCache>
            </c:strRef>
          </c:cat>
          <c:val>
            <c:numRef>
              <c:f>'Cash Flow Forecast'!$B$11:$M$11</c:f>
              <c:numCache>
                <c:formatCode>\$#,##0;"($"#,##0\);\-</c:formatCode>
                <c:ptCount val="12"/>
                <c:pt idx="0">
                  <c:v>950</c:v>
                </c:pt>
                <c:pt idx="1">
                  <c:v>-850</c:v>
                </c:pt>
                <c:pt idx="2">
                  <c:v>1500</c:v>
                </c:pt>
                <c:pt idx="3">
                  <c:v>3250</c:v>
                </c:pt>
                <c:pt idx="4">
                  <c:v>5750</c:v>
                </c:pt>
                <c:pt idx="5">
                  <c:v>4800</c:v>
                </c:pt>
                <c:pt idx="6">
                  <c:v>6400</c:v>
                </c:pt>
                <c:pt idx="7">
                  <c:v>11050</c:v>
                </c:pt>
                <c:pt idx="8">
                  <c:v>9700</c:v>
                </c:pt>
                <c:pt idx="9">
                  <c:v>11600</c:v>
                </c:pt>
                <c:pt idx="10">
                  <c:v>14950</c:v>
                </c:pt>
                <c:pt idx="11">
                  <c:v>16400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1179366"/>
        <c:axId val="8501643"/>
      </c:lineChart>
      <c:catAx>
        <c:axId val="6117936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01643"/>
        <c:crosses val="autoZero"/>
        <c:auto val="1"/>
        <c:lblAlgn val="ctr"/>
        <c:lblOffset val="100"/>
        <c:noMultiLvlLbl val="0"/>
      </c:catAx>
      <c:valAx>
        <c:axId val="850164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17936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8</xdr:row>
      <xdr:rowOff>101160</xdr:rowOff>
    </xdr:from>
    <xdr:to>
      <xdr:col>7</xdr:col>
      <xdr:colOff>111600</xdr:colOff>
      <xdr:row>23</xdr:row>
      <xdr:rowOff>123120</xdr:rowOff>
    </xdr:to>
    <xdr:graphicFrame>
      <xdr:nvGraphicFramePr>
        <xdr:cNvPr id="0" name="Chart 1"/>
        <xdr:cNvGraphicFramePr/>
      </xdr:nvGraphicFramePr>
      <xdr:xfrm>
        <a:off x="141120" y="174312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8</xdr:row>
      <xdr:rowOff>101160</xdr:rowOff>
    </xdr:from>
    <xdr:to>
      <xdr:col>13</xdr:col>
      <xdr:colOff>111240</xdr:colOff>
      <xdr:row>23</xdr:row>
      <xdr:rowOff>123120</xdr:rowOff>
    </xdr:to>
    <xdr:graphicFrame>
      <xdr:nvGraphicFramePr>
        <xdr:cNvPr id="1" name="Chart 2"/>
        <xdr:cNvGraphicFramePr/>
      </xdr:nvGraphicFramePr>
      <xdr:xfrm>
        <a:off x="5429160" y="174312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25</xdr:row>
      <xdr:rowOff>101160</xdr:rowOff>
    </xdr:from>
    <xdr:to>
      <xdr:col>7</xdr:col>
      <xdr:colOff>111600</xdr:colOff>
      <xdr:row>40</xdr:row>
      <xdr:rowOff>123120</xdr:rowOff>
    </xdr:to>
    <xdr:graphicFrame>
      <xdr:nvGraphicFramePr>
        <xdr:cNvPr id="2" name="Chart 3"/>
        <xdr:cNvGraphicFramePr/>
      </xdr:nvGraphicFramePr>
      <xdr:xfrm>
        <a:off x="141120" y="498168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7</xdr:col>
      <xdr:colOff>0</xdr:colOff>
      <xdr:row>25</xdr:row>
      <xdr:rowOff>101160</xdr:rowOff>
    </xdr:from>
    <xdr:to>
      <xdr:col>13</xdr:col>
      <xdr:colOff>111240</xdr:colOff>
      <xdr:row>40</xdr:row>
      <xdr:rowOff>123120</xdr:rowOff>
    </xdr:to>
    <xdr:graphicFrame>
      <xdr:nvGraphicFramePr>
        <xdr:cNvPr id="3" name="Chart 4"/>
        <xdr:cNvGraphicFramePr/>
      </xdr:nvGraphicFramePr>
      <xdr:xfrm>
        <a:off x="5429160" y="498168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5.35" hidden="false" customHeight="false" outlineLevel="0" collapsed="false">
      <c r="B6" s="4" t="s">
        <v>3</v>
      </c>
    </row>
    <row r="7" customFormat="false" ht="25.35" hidden="false" customHeight="false" outlineLevel="0" collapsed="false">
      <c r="B7" s="4" t="s">
        <v>4</v>
      </c>
    </row>
    <row r="8" customFormat="false" ht="25.35" hidden="false" customHeight="false" outlineLevel="0" collapsed="false">
      <c r="B8" s="4" t="s">
        <v>5</v>
      </c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3" t="s">
        <v>10</v>
      </c>
    </row>
    <row r="16" customFormat="false" ht="25.35" hidden="false" customHeight="false" outlineLevel="0" collapsed="false">
      <c r="B16" s="4" t="s">
        <v>11</v>
      </c>
    </row>
    <row r="17" customFormat="false" ht="25.35" hidden="false" customHeight="false" outlineLevel="0" collapsed="false">
      <c r="B17" s="4" t="s">
        <v>12</v>
      </c>
    </row>
    <row r="18" customFormat="false" ht="25.35" hidden="false" customHeight="false" outlineLevel="0" collapsed="false">
      <c r="B18" s="4" t="s">
        <v>13</v>
      </c>
    </row>
    <row r="19" customFormat="false" ht="25.35" hidden="false" customHeight="false" outlineLevel="0" collapsed="false">
      <c r="B19" s="4" t="s">
        <v>14</v>
      </c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3" t="s">
        <v>15</v>
      </c>
    </row>
    <row r="22" customFormat="false" ht="15" hidden="false" customHeight="false" outlineLevel="0" collapsed="false">
      <c r="B22" s="4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1"/>
  </cols>
  <sheetData>
    <row r="1" customFormat="false" ht="22.05" hidden="false" customHeight="false" outlineLevel="0" collapsed="false">
      <c r="A1" s="5" t="s">
        <v>17</v>
      </c>
      <c r="B1" s="5"/>
      <c r="C1" s="5"/>
      <c r="D1" s="5"/>
    </row>
    <row r="2" customFormat="false" ht="15" hidden="false" customHeight="false" outlineLevel="0" collapsed="false">
      <c r="A2" s="6" t="s">
        <v>18</v>
      </c>
      <c r="B2" s="6"/>
      <c r="C2" s="6"/>
      <c r="D2" s="6"/>
      <c r="E2" s="6"/>
      <c r="F2" s="6"/>
      <c r="G2" s="6"/>
      <c r="H2" s="6"/>
    </row>
    <row r="3" customFormat="false" ht="15" hidden="false" customHeight="false" outlineLevel="0" collapsed="false">
      <c r="A3" s="7" t="s">
        <v>19</v>
      </c>
    </row>
    <row r="4" customFormat="false" ht="15" hidden="false" customHeight="false" outlineLevel="0" collapsed="false">
      <c r="A4" s="8" t="s">
        <v>20</v>
      </c>
      <c r="B4" s="9" t="n">
        <v>22000</v>
      </c>
    </row>
    <row r="6" customFormat="false" ht="15" hidden="false" customHeight="false" outlineLevel="0" collapsed="false">
      <c r="A6" s="10" t="s">
        <v>21</v>
      </c>
      <c r="B6" s="11" t="s">
        <v>22</v>
      </c>
      <c r="C6" s="11" t="s">
        <v>23</v>
      </c>
      <c r="D6" s="11" t="s">
        <v>24</v>
      </c>
      <c r="E6" s="11" t="s">
        <v>25</v>
      </c>
      <c r="F6" s="11" t="s">
        <v>26</v>
      </c>
      <c r="G6" s="11" t="s">
        <v>27</v>
      </c>
      <c r="H6" s="11" t="s">
        <v>28</v>
      </c>
      <c r="I6" s="11" t="s">
        <v>29</v>
      </c>
      <c r="J6" s="11" t="s">
        <v>30</v>
      </c>
      <c r="K6" s="11" t="s">
        <v>31</v>
      </c>
      <c r="L6" s="11" t="s">
        <v>32</v>
      </c>
      <c r="M6" s="11" t="s">
        <v>33</v>
      </c>
    </row>
    <row r="7" customFormat="false" ht="15" hidden="false" customHeight="false" outlineLevel="0" collapsed="false">
      <c r="A7" s="8" t="s">
        <v>34</v>
      </c>
      <c r="B7" s="9" t="n">
        <v>16000</v>
      </c>
      <c r="C7" s="9" t="n">
        <v>16500</v>
      </c>
      <c r="D7" s="9" t="n">
        <v>17200</v>
      </c>
      <c r="E7" s="9" t="n">
        <v>18000</v>
      </c>
      <c r="F7" s="9" t="n">
        <v>19500</v>
      </c>
      <c r="G7" s="9" t="n">
        <v>21000</v>
      </c>
      <c r="H7" s="9" t="n">
        <v>23500</v>
      </c>
      <c r="I7" s="9" t="n">
        <v>24000</v>
      </c>
      <c r="J7" s="9" t="n">
        <v>20500</v>
      </c>
      <c r="K7" s="9" t="n">
        <v>19000</v>
      </c>
      <c r="L7" s="9" t="n">
        <v>21500</v>
      </c>
      <c r="M7" s="9" t="n">
        <v>27000</v>
      </c>
    </row>
    <row r="8" customFormat="false" ht="15" hidden="false" customHeight="false" outlineLevel="0" collapsed="false">
      <c r="A8" s="12" t="s">
        <v>35</v>
      </c>
      <c r="B8" s="13" t="n">
        <v>0</v>
      </c>
      <c r="C8" s="13" t="n">
        <v>0</v>
      </c>
      <c r="D8" s="13" t="n">
        <v>5000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</row>
    <row r="9" customFormat="false" ht="15" hidden="false" customHeight="false" outlineLevel="0" collapsed="false">
      <c r="A9" s="8" t="s">
        <v>36</v>
      </c>
      <c r="B9" s="9" t="n">
        <v>5200</v>
      </c>
      <c r="C9" s="9" t="n">
        <v>5300</v>
      </c>
      <c r="D9" s="9" t="n">
        <v>5600</v>
      </c>
      <c r="E9" s="9" t="n">
        <v>5900</v>
      </c>
      <c r="F9" s="9" t="n">
        <v>6400</v>
      </c>
      <c r="G9" s="9" t="n">
        <v>6900</v>
      </c>
      <c r="H9" s="9" t="n">
        <v>7700</v>
      </c>
      <c r="I9" s="9" t="n">
        <v>7900</v>
      </c>
      <c r="J9" s="9" t="n">
        <v>6700</v>
      </c>
      <c r="K9" s="9" t="n">
        <v>6200</v>
      </c>
      <c r="L9" s="9" t="n">
        <v>7000</v>
      </c>
      <c r="M9" s="9" t="n">
        <v>8800</v>
      </c>
    </row>
    <row r="10" customFormat="false" ht="15" hidden="false" customHeight="false" outlineLevel="0" collapsed="false">
      <c r="A10" s="12" t="s">
        <v>37</v>
      </c>
      <c r="B10" s="13" t="n">
        <v>6500</v>
      </c>
      <c r="C10" s="13" t="n">
        <v>6500</v>
      </c>
      <c r="D10" s="13" t="n">
        <v>6500</v>
      </c>
      <c r="E10" s="13" t="n">
        <v>6800</v>
      </c>
      <c r="F10" s="13" t="n">
        <v>6800</v>
      </c>
      <c r="G10" s="13" t="n">
        <v>6800</v>
      </c>
      <c r="H10" s="13" t="n">
        <v>7200</v>
      </c>
      <c r="I10" s="13" t="n">
        <v>7200</v>
      </c>
      <c r="J10" s="13" t="n">
        <v>7200</v>
      </c>
      <c r="K10" s="13" t="n">
        <v>7200</v>
      </c>
      <c r="L10" s="13" t="n">
        <v>7200</v>
      </c>
      <c r="M10" s="13" t="n">
        <v>7800</v>
      </c>
    </row>
    <row r="11" customFormat="false" ht="15" hidden="false" customHeight="false" outlineLevel="0" collapsed="false">
      <c r="A11" s="8" t="s">
        <v>38</v>
      </c>
      <c r="B11" s="9" t="n">
        <v>1500</v>
      </c>
      <c r="C11" s="9" t="n">
        <v>1500</v>
      </c>
      <c r="D11" s="9" t="n">
        <v>1500</v>
      </c>
      <c r="E11" s="9" t="n">
        <v>1500</v>
      </c>
      <c r="F11" s="9" t="n">
        <v>1500</v>
      </c>
      <c r="G11" s="9" t="n">
        <v>1600</v>
      </c>
      <c r="H11" s="9" t="n">
        <v>1600</v>
      </c>
      <c r="I11" s="9" t="n">
        <v>1600</v>
      </c>
      <c r="J11" s="9" t="n">
        <v>1600</v>
      </c>
      <c r="K11" s="9" t="n">
        <v>1600</v>
      </c>
      <c r="L11" s="9" t="n">
        <v>1600</v>
      </c>
      <c r="M11" s="9" t="n">
        <v>1600</v>
      </c>
    </row>
    <row r="12" customFormat="false" ht="15" hidden="false" customHeight="false" outlineLevel="0" collapsed="false">
      <c r="A12" s="12" t="s">
        <v>39</v>
      </c>
      <c r="B12" s="13" t="n">
        <v>700</v>
      </c>
      <c r="C12" s="13" t="n">
        <v>700</v>
      </c>
      <c r="D12" s="13" t="n">
        <v>800</v>
      </c>
      <c r="E12" s="13" t="n">
        <v>900</v>
      </c>
      <c r="F12" s="13" t="n">
        <v>1100</v>
      </c>
      <c r="G12" s="13" t="n">
        <v>1300</v>
      </c>
      <c r="H12" s="13" t="n">
        <v>1500</v>
      </c>
      <c r="I12" s="13" t="n">
        <v>1400</v>
      </c>
      <c r="J12" s="13" t="n">
        <v>1000</v>
      </c>
      <c r="K12" s="13" t="n">
        <v>900</v>
      </c>
      <c r="L12" s="13" t="n">
        <v>1200</v>
      </c>
      <c r="M12" s="13" t="n">
        <v>1800</v>
      </c>
    </row>
    <row r="13" customFormat="false" ht="15" hidden="false" customHeight="false" outlineLevel="0" collapsed="false">
      <c r="A13" s="8" t="s">
        <v>40</v>
      </c>
      <c r="B13" s="9" t="n">
        <v>850</v>
      </c>
      <c r="C13" s="9" t="n">
        <v>850</v>
      </c>
      <c r="D13" s="9" t="n">
        <v>850</v>
      </c>
      <c r="E13" s="9" t="n">
        <v>850</v>
      </c>
      <c r="F13" s="9" t="n">
        <v>850</v>
      </c>
      <c r="G13" s="9" t="n">
        <v>850</v>
      </c>
      <c r="H13" s="9" t="n">
        <v>850</v>
      </c>
      <c r="I13" s="9" t="n">
        <v>850</v>
      </c>
      <c r="J13" s="9" t="n">
        <v>850</v>
      </c>
      <c r="K13" s="9" t="n">
        <v>850</v>
      </c>
      <c r="L13" s="9" t="n">
        <v>850</v>
      </c>
      <c r="M13" s="9" t="n">
        <v>850</v>
      </c>
    </row>
    <row r="14" customFormat="false" ht="15" hidden="false" customHeight="false" outlineLevel="0" collapsed="false">
      <c r="A14" s="12" t="s">
        <v>41</v>
      </c>
      <c r="B14" s="13" t="n">
        <v>0</v>
      </c>
      <c r="C14" s="13" t="n">
        <v>0</v>
      </c>
      <c r="D14" s="13" t="n">
        <v>4200</v>
      </c>
      <c r="E14" s="13" t="n">
        <v>0</v>
      </c>
      <c r="F14" s="13" t="n">
        <v>0</v>
      </c>
      <c r="G14" s="13" t="n">
        <v>4200</v>
      </c>
      <c r="H14" s="13" t="n">
        <v>0</v>
      </c>
      <c r="I14" s="13" t="n">
        <v>0</v>
      </c>
      <c r="J14" s="13" t="n">
        <v>4200</v>
      </c>
      <c r="K14" s="13" t="n">
        <v>0</v>
      </c>
      <c r="L14" s="13" t="n">
        <v>0</v>
      </c>
      <c r="M14" s="13" t="n">
        <v>4200</v>
      </c>
    </row>
    <row r="15" customFormat="false" ht="15" hidden="false" customHeight="false" outlineLevel="0" collapsed="false">
      <c r="A15" s="8" t="s">
        <v>42</v>
      </c>
      <c r="B15" s="9" t="n">
        <v>0</v>
      </c>
      <c r="C15" s="9" t="n">
        <v>3200</v>
      </c>
      <c r="D15" s="9" t="n">
        <v>0</v>
      </c>
      <c r="E15" s="9" t="n">
        <v>0</v>
      </c>
      <c r="F15" s="9" t="n">
        <v>0</v>
      </c>
      <c r="G15" s="9" t="n">
        <v>0</v>
      </c>
      <c r="H15" s="9" t="n">
        <v>2600</v>
      </c>
      <c r="I15" s="9" t="n">
        <v>0</v>
      </c>
      <c r="J15" s="9" t="n">
        <v>0</v>
      </c>
      <c r="K15" s="9" t="n">
        <v>0</v>
      </c>
      <c r="L15" s="9" t="n">
        <v>0</v>
      </c>
      <c r="M15" s="9" t="n">
        <v>0</v>
      </c>
    </row>
    <row r="16" customFormat="false" ht="15" hidden="false" customHeight="false" outlineLevel="0" collapsed="false">
      <c r="A16" s="12" t="s">
        <v>43</v>
      </c>
      <c r="B16" s="13" t="n">
        <v>300</v>
      </c>
      <c r="C16" s="13" t="n">
        <v>250</v>
      </c>
      <c r="D16" s="13" t="n">
        <v>400</v>
      </c>
      <c r="E16" s="13" t="n">
        <v>300</v>
      </c>
      <c r="F16" s="13" t="n">
        <v>350</v>
      </c>
      <c r="G16" s="13" t="n">
        <v>300</v>
      </c>
      <c r="H16" s="13" t="n">
        <v>450</v>
      </c>
      <c r="I16" s="13" t="n">
        <v>400</v>
      </c>
      <c r="J16" s="13" t="n">
        <v>300</v>
      </c>
      <c r="K16" s="13" t="n">
        <v>350</v>
      </c>
      <c r="L16" s="13" t="n">
        <v>300</v>
      </c>
      <c r="M16" s="13" t="n">
        <v>500</v>
      </c>
    </row>
  </sheetData>
  <mergeCells count="2">
    <mergeCell ref="A1:D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12"/>
  </cols>
  <sheetData>
    <row r="1" customFormat="false" ht="22.05" hidden="false" customHeight="false" outlineLevel="0" collapsed="false">
      <c r="A1" s="5" t="s">
        <v>44</v>
      </c>
      <c r="B1" s="5"/>
      <c r="C1" s="5"/>
      <c r="D1" s="5"/>
    </row>
    <row r="2" customFormat="false" ht="15" hidden="false" customHeight="false" outlineLevel="0" collapsed="false">
      <c r="A2" s="6" t="s">
        <v>45</v>
      </c>
      <c r="B2" s="6"/>
      <c r="C2" s="6"/>
      <c r="D2" s="6"/>
      <c r="E2" s="6"/>
      <c r="F2" s="6"/>
      <c r="G2" s="6"/>
      <c r="H2" s="6"/>
    </row>
    <row r="5" customFormat="false" ht="15" hidden="false" customHeight="false" outlineLevel="0" collapsed="false">
      <c r="A5" s="10" t="s">
        <v>21</v>
      </c>
      <c r="B5" s="11" t="s">
        <v>22</v>
      </c>
      <c r="C5" s="11" t="s">
        <v>23</v>
      </c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  <c r="J5" s="11" t="s">
        <v>30</v>
      </c>
      <c r="K5" s="11" t="s">
        <v>31</v>
      </c>
      <c r="L5" s="11" t="s">
        <v>32</v>
      </c>
      <c r="M5" s="11" t="s">
        <v>33</v>
      </c>
    </row>
    <row r="6" customFormat="false" ht="15" hidden="false" customHeight="false" outlineLevel="0" collapsed="false">
      <c r="A6" s="8" t="s">
        <v>46</v>
      </c>
      <c r="B6" s="14" t="n">
        <f aca="false">'Monthly Inputs'!B4</f>
        <v>22000</v>
      </c>
      <c r="C6" s="15" t="n">
        <f aca="false">B10</f>
        <v>22950</v>
      </c>
      <c r="D6" s="15" t="n">
        <f aca="false">C10</f>
        <v>21150</v>
      </c>
      <c r="E6" s="15" t="n">
        <f aca="false">D10</f>
        <v>23500</v>
      </c>
      <c r="F6" s="15" t="n">
        <f aca="false">E10</f>
        <v>25250</v>
      </c>
      <c r="G6" s="15" t="n">
        <f aca="false">F10</f>
        <v>27750</v>
      </c>
      <c r="H6" s="15" t="n">
        <f aca="false">G10</f>
        <v>26800</v>
      </c>
      <c r="I6" s="15" t="n">
        <f aca="false">H10</f>
        <v>28400</v>
      </c>
      <c r="J6" s="15" t="n">
        <f aca="false">I10</f>
        <v>33050</v>
      </c>
      <c r="K6" s="15" t="n">
        <f aca="false">J10</f>
        <v>31700</v>
      </c>
      <c r="L6" s="15" t="n">
        <f aca="false">K10</f>
        <v>33600</v>
      </c>
      <c r="M6" s="15" t="n">
        <f aca="false">L10</f>
        <v>36950</v>
      </c>
    </row>
    <row r="7" customFormat="false" ht="15" hidden="false" customHeight="false" outlineLevel="0" collapsed="false">
      <c r="A7" s="12" t="s">
        <v>47</v>
      </c>
      <c r="B7" s="16" t="n">
        <f aca="false">SUM('Monthly Inputs'!B7,'Monthly Inputs'!B8)</f>
        <v>16000</v>
      </c>
      <c r="C7" s="16" t="n">
        <f aca="false">SUM('Monthly Inputs'!C7,'Monthly Inputs'!C8)</f>
        <v>16500</v>
      </c>
      <c r="D7" s="16" t="n">
        <f aca="false">SUM('Monthly Inputs'!D7,'Monthly Inputs'!D8)</f>
        <v>22200</v>
      </c>
      <c r="E7" s="16" t="n">
        <f aca="false">SUM('Monthly Inputs'!E7,'Monthly Inputs'!E8)</f>
        <v>18000</v>
      </c>
      <c r="F7" s="16" t="n">
        <f aca="false">SUM('Monthly Inputs'!F7,'Monthly Inputs'!F8)</f>
        <v>19500</v>
      </c>
      <c r="G7" s="16" t="n">
        <f aca="false">SUM('Monthly Inputs'!G7,'Monthly Inputs'!G8)</f>
        <v>21000</v>
      </c>
      <c r="H7" s="16" t="n">
        <f aca="false">SUM('Monthly Inputs'!H7,'Monthly Inputs'!H8)</f>
        <v>23500</v>
      </c>
      <c r="I7" s="16" t="n">
        <f aca="false">SUM('Monthly Inputs'!I7,'Monthly Inputs'!I8)</f>
        <v>24000</v>
      </c>
      <c r="J7" s="16" t="n">
        <f aca="false">SUM('Monthly Inputs'!J7,'Monthly Inputs'!J8)</f>
        <v>20500</v>
      </c>
      <c r="K7" s="16" t="n">
        <f aca="false">SUM('Monthly Inputs'!K7,'Monthly Inputs'!K8)</f>
        <v>19000</v>
      </c>
      <c r="L7" s="16" t="n">
        <f aca="false">SUM('Monthly Inputs'!L7,'Monthly Inputs'!L8)</f>
        <v>21500</v>
      </c>
      <c r="M7" s="16" t="n">
        <f aca="false">SUM('Monthly Inputs'!M7,'Monthly Inputs'!M8)</f>
        <v>27000</v>
      </c>
    </row>
    <row r="8" customFormat="false" ht="15" hidden="false" customHeight="false" outlineLevel="0" collapsed="false">
      <c r="A8" s="8" t="s">
        <v>48</v>
      </c>
      <c r="B8" s="14" t="n">
        <f aca="false">SUM('Monthly Inputs'!B9:B16)</f>
        <v>15050</v>
      </c>
      <c r="C8" s="14" t="n">
        <f aca="false">SUM('Monthly Inputs'!C9:C16)</f>
        <v>18300</v>
      </c>
      <c r="D8" s="14" t="n">
        <f aca="false">SUM('Monthly Inputs'!D9:D16)</f>
        <v>19850</v>
      </c>
      <c r="E8" s="14" t="n">
        <f aca="false">SUM('Monthly Inputs'!E9:E16)</f>
        <v>16250</v>
      </c>
      <c r="F8" s="14" t="n">
        <f aca="false">SUM('Monthly Inputs'!F9:F16)</f>
        <v>17000</v>
      </c>
      <c r="G8" s="14" t="n">
        <f aca="false">SUM('Monthly Inputs'!G9:G16)</f>
        <v>21950</v>
      </c>
      <c r="H8" s="14" t="n">
        <f aca="false">SUM('Monthly Inputs'!H9:H16)</f>
        <v>21900</v>
      </c>
      <c r="I8" s="14" t="n">
        <f aca="false">SUM('Monthly Inputs'!I9:I16)</f>
        <v>19350</v>
      </c>
      <c r="J8" s="14" t="n">
        <f aca="false">SUM('Monthly Inputs'!J9:J16)</f>
        <v>21850</v>
      </c>
      <c r="K8" s="14" t="n">
        <f aca="false">SUM('Monthly Inputs'!K9:K16)</f>
        <v>17100</v>
      </c>
      <c r="L8" s="14" t="n">
        <f aca="false">SUM('Monthly Inputs'!L9:L16)</f>
        <v>18150</v>
      </c>
      <c r="M8" s="14" t="n">
        <f aca="false">SUM('Monthly Inputs'!M9:M16)</f>
        <v>25550</v>
      </c>
    </row>
    <row r="9" customFormat="false" ht="15" hidden="false" customHeight="false" outlineLevel="0" collapsed="false">
      <c r="A9" s="12" t="s">
        <v>49</v>
      </c>
      <c r="B9" s="17" t="n">
        <f aca="false">B7-B8</f>
        <v>950</v>
      </c>
      <c r="C9" s="17" t="n">
        <f aca="false">C7-C8</f>
        <v>-1800</v>
      </c>
      <c r="D9" s="17" t="n">
        <f aca="false">D7-D8</f>
        <v>2350</v>
      </c>
      <c r="E9" s="17" t="n">
        <f aca="false">E7-E8</f>
        <v>1750</v>
      </c>
      <c r="F9" s="17" t="n">
        <f aca="false">F7-F8</f>
        <v>2500</v>
      </c>
      <c r="G9" s="17" t="n">
        <f aca="false">G7-G8</f>
        <v>-950</v>
      </c>
      <c r="H9" s="17" t="n">
        <f aca="false">H7-H8</f>
        <v>1600</v>
      </c>
      <c r="I9" s="17" t="n">
        <f aca="false">I7-I8</f>
        <v>4650</v>
      </c>
      <c r="J9" s="17" t="n">
        <f aca="false">J7-J8</f>
        <v>-1350</v>
      </c>
      <c r="K9" s="17" t="n">
        <f aca="false">K7-K8</f>
        <v>1900</v>
      </c>
      <c r="L9" s="17" t="n">
        <f aca="false">L7-L8</f>
        <v>3350</v>
      </c>
      <c r="M9" s="17" t="n">
        <f aca="false">M7-M8</f>
        <v>1450</v>
      </c>
    </row>
    <row r="10" customFormat="false" ht="15" hidden="false" customHeight="false" outlineLevel="0" collapsed="false">
      <c r="A10" s="8" t="s">
        <v>50</v>
      </c>
      <c r="B10" s="15" t="n">
        <f aca="false">B6+B9</f>
        <v>22950</v>
      </c>
      <c r="C10" s="15" t="n">
        <f aca="false">C6+C9</f>
        <v>21150</v>
      </c>
      <c r="D10" s="15" t="n">
        <f aca="false">D6+D9</f>
        <v>23500</v>
      </c>
      <c r="E10" s="15" t="n">
        <f aca="false">E6+E9</f>
        <v>25250</v>
      </c>
      <c r="F10" s="15" t="n">
        <f aca="false">F6+F9</f>
        <v>27750</v>
      </c>
      <c r="G10" s="15" t="n">
        <f aca="false">G6+G9</f>
        <v>26800</v>
      </c>
      <c r="H10" s="15" t="n">
        <f aca="false">H6+H9</f>
        <v>28400</v>
      </c>
      <c r="I10" s="15" t="n">
        <f aca="false">I6+I9</f>
        <v>33050</v>
      </c>
      <c r="J10" s="15" t="n">
        <f aca="false">J6+J9</f>
        <v>31700</v>
      </c>
      <c r="K10" s="15" t="n">
        <f aca="false">K6+K9</f>
        <v>33600</v>
      </c>
      <c r="L10" s="15" t="n">
        <f aca="false">L6+L9</f>
        <v>36950</v>
      </c>
      <c r="M10" s="15" t="n">
        <f aca="false">M6+M9</f>
        <v>38400</v>
      </c>
    </row>
    <row r="11" customFormat="false" ht="15" hidden="false" customHeight="false" outlineLevel="0" collapsed="false">
      <c r="A11" s="12" t="s">
        <v>51</v>
      </c>
      <c r="B11" s="17" t="n">
        <f aca="false">B9</f>
        <v>950</v>
      </c>
      <c r="C11" s="17" t="n">
        <f aca="false">B11+C9</f>
        <v>-850</v>
      </c>
      <c r="D11" s="17" t="n">
        <f aca="false">C11+D9</f>
        <v>1500</v>
      </c>
      <c r="E11" s="17" t="n">
        <f aca="false">D11+E9</f>
        <v>3250</v>
      </c>
      <c r="F11" s="17" t="n">
        <f aca="false">E11+F9</f>
        <v>5750</v>
      </c>
      <c r="G11" s="17" t="n">
        <f aca="false">F11+G9</f>
        <v>4800</v>
      </c>
      <c r="H11" s="17" t="n">
        <f aca="false">G11+H9</f>
        <v>6400</v>
      </c>
      <c r="I11" s="17" t="n">
        <f aca="false">H11+I9</f>
        <v>11050</v>
      </c>
      <c r="J11" s="17" t="n">
        <f aca="false">I11+J9</f>
        <v>9700</v>
      </c>
      <c r="K11" s="17" t="n">
        <f aca="false">J11+K9</f>
        <v>11600</v>
      </c>
      <c r="L11" s="17" t="n">
        <f aca="false">K11+L9</f>
        <v>14950</v>
      </c>
      <c r="M11" s="17" t="n">
        <f aca="false">L11+M9</f>
        <v>16400</v>
      </c>
    </row>
  </sheetData>
  <mergeCells count="2">
    <mergeCell ref="A1:D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M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14" min="2" style="0" width="12.5"/>
  </cols>
  <sheetData>
    <row r="2" customFormat="false" ht="22.05" hidden="false" customHeight="false" outlineLevel="0" collapsed="false">
      <c r="B2" s="5" t="s">
        <v>0</v>
      </c>
      <c r="C2" s="5"/>
      <c r="D2" s="5"/>
      <c r="E2" s="5"/>
      <c r="F2" s="5"/>
      <c r="G2" s="5"/>
      <c r="H2" s="5"/>
    </row>
    <row r="3" customFormat="false" ht="15" hidden="false" customHeight="false" outlineLevel="0" collapsed="false">
      <c r="B3" s="6" t="s">
        <v>52</v>
      </c>
      <c r="C3" s="6"/>
      <c r="D3" s="6"/>
      <c r="E3" s="6"/>
      <c r="F3" s="6"/>
      <c r="G3" s="6"/>
      <c r="H3" s="6"/>
    </row>
    <row r="5" customFormat="false" ht="15.75" hidden="false" customHeight="true" outlineLevel="0" collapsed="false">
      <c r="B5" s="18" t="s">
        <v>53</v>
      </c>
      <c r="C5" s="18"/>
      <c r="D5" s="18" t="s">
        <v>54</v>
      </c>
      <c r="E5" s="18"/>
      <c r="F5" s="18" t="s">
        <v>55</v>
      </c>
      <c r="G5" s="18"/>
      <c r="H5" s="18" t="s">
        <v>56</v>
      </c>
      <c r="I5" s="18"/>
      <c r="J5" s="18" t="s">
        <v>57</v>
      </c>
      <c r="K5" s="18"/>
      <c r="L5" s="18" t="s">
        <v>58</v>
      </c>
      <c r="M5" s="18"/>
    </row>
    <row r="6" customFormat="false" ht="21.75" hidden="false" customHeight="true" outlineLevel="0" collapsed="false">
      <c r="B6" s="19" t="n">
        <f aca="false">'Cash Flow Forecast'!M10</f>
        <v>38400</v>
      </c>
      <c r="C6" s="19"/>
      <c r="D6" s="19" t="n">
        <f aca="false">MIN('Cash Flow Forecast'!B10:M10)</f>
        <v>21150</v>
      </c>
      <c r="E6" s="19"/>
      <c r="F6" s="19" t="n">
        <f aca="false">SUM('Cash Flow Forecast'!B9:M9)</f>
        <v>16400</v>
      </c>
      <c r="G6" s="19"/>
      <c r="H6" s="19" t="n">
        <f aca="false">AVERAGE('Cash Flow Forecast'!B9:M9)</f>
        <v>1366.66666666667</v>
      </c>
      <c r="I6" s="19"/>
      <c r="J6" s="20" t="n">
        <f aca="false">COUNTIF('Cash Flow Forecast'!B9:M9,"&lt;0")</f>
        <v>3</v>
      </c>
      <c r="K6" s="20"/>
      <c r="L6" s="19" t="n">
        <f aca="false">SUM('Cash Flow Forecast'!B8:M8)</f>
        <v>232300</v>
      </c>
      <c r="M6" s="19"/>
    </row>
    <row r="7" customFormat="false" ht="9.75" hidden="false" customHeight="true" outlineLevel="0" collapsed="false">
      <c r="B7" s="19"/>
      <c r="C7" s="19"/>
      <c r="D7" s="19"/>
      <c r="E7" s="19"/>
      <c r="F7" s="19"/>
      <c r="G7" s="19"/>
      <c r="H7" s="19"/>
      <c r="I7" s="19"/>
      <c r="J7" s="20"/>
      <c r="K7" s="20"/>
      <c r="L7" s="19"/>
      <c r="M7" s="19"/>
    </row>
    <row r="44" customFormat="false" ht="15" hidden="false" customHeight="false" outlineLevel="0" collapsed="false">
      <c r="B44" s="2" t="s">
        <v>59</v>
      </c>
    </row>
  </sheetData>
  <mergeCells count="14">
    <mergeCell ref="B2:H2"/>
    <mergeCell ref="B3:H3"/>
    <mergeCell ref="B5:C5"/>
    <mergeCell ref="D5:E5"/>
    <mergeCell ref="F5:G5"/>
    <mergeCell ref="H5:I5"/>
    <mergeCell ref="J5:K5"/>
    <mergeCell ref="L5:M5"/>
    <mergeCell ref="B6:C7"/>
    <mergeCell ref="D6:E7"/>
    <mergeCell ref="F6:G7"/>
    <mergeCell ref="H6:I7"/>
    <mergeCell ref="J6:K7"/>
    <mergeCell ref="L6:M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2026-09-01T05:02:53Z</dcterms:created>
  <dc:creator>openpyxl</dc:creator>
  <dc:description/>
  <dc:language>en-US</dc:language>
  <cp:lastModifiedBy/>
  <dcterms:modified xsi:type="dcterms:W3CDTF">2026-09-01T05:03:06Z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