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mortization Schedule"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<sst xmlns="http://schemas.openxmlformats.org/spreadsheetml/2006/main" count="27" uniqueCount="27">
  <si>
    <t xml:space="preserve">AnalystNook  |  Loan Amortization Schedule Calculator</t>
  </si>
  <si>
    <t xml:space="preserve">Yellow cells are your inputs. Everything else — payment, interest, payoff date, the full schedule below — recalculates automatically.</t>
  </si>
  <si>
    <t xml:space="preserve">1. Loan Inputs &amp; Summary</t>
  </si>
  <si>
    <t xml:space="preserve">Loan Amount</t>
  </si>
  <si>
    <t xml:space="preserve">Annual Interest Rate</t>
  </si>
  <si>
    <t xml:space="preserve">Loan Term (Years)</t>
  </si>
  <si>
    <t xml:space="preserve">Payments Per Year</t>
  </si>
  <si>
    <t xml:space="preserve">First Payment Date</t>
  </si>
  <si>
    <t xml:space="preserve">Extra Payment Each Period (optional)</t>
  </si>
  <si>
    <t xml:space="preserve">Scheduled Payment (Principal + Interest)</t>
  </si>
  <si>
    <t xml:space="preserve">Total Number of Payments (Original Term)</t>
  </si>
  <si>
    <t xml:space="preserve">Actual Number of Payments (With Extra Payments)</t>
  </si>
  <si>
    <t xml:space="preserve">Payoff Date</t>
  </si>
  <si>
    <t xml:space="preserve">Baseline Total Interest (No Extra Payments)</t>
  </si>
  <si>
    <t xml:space="preserve">Actual Total Interest Paid</t>
  </si>
  <si>
    <t xml:space="preserve">Interest Saved from Extra Payments</t>
  </si>
  <si>
    <t xml:space="preserve">Time Saved vs. Original Term (Payments)</t>
  </si>
  <si>
    <t xml:space="preserve">2. Full Amortization Schedule (up to 30 years)</t>
  </si>
  <si>
    <t xml:space="preserve">Payment #</t>
  </si>
  <si>
    <t xml:space="preserve">Payment Date</t>
  </si>
  <si>
    <t xml:space="preserve">Beginning Balance</t>
  </si>
  <si>
    <t xml:space="preserve">Interest</t>
  </si>
  <si>
    <t xml:space="preserve">Scheduled Principal</t>
  </si>
  <si>
    <t xml:space="preserve">Extra Payment</t>
  </si>
  <si>
    <t xml:space="preserve">Total Payment</t>
  </si>
  <si>
    <t xml:space="preserve">Ending Balance</t>
  </si>
  <si>
    <t xml:space="preserve">Notes: Schedule supports loans up to 30 years (360 monthly payments). Extra payments reduce the payoff time and total interest but do not change the required scheduled payment. Payment date uses EDATE and assumes evenly spaced periods (monthly by default). Sample values shown are illustrative, not a real loan quote.</t>
  </si>
</sst>
</file>

<file path=xl/styles.xml><?xml version="1.0" encoding="utf-8"?>
<styleSheet xmlns="http://schemas.openxmlformats.org/spreadsheetml/2006/main">
  <numFmts count="6">
    <numFmt numFmtId="164" formatCode="General"/>
    <numFmt numFmtId="165" formatCode="\$#,##0;&quot;($&quot;#,##0\);\-"/>
    <numFmt numFmtId="166" formatCode="0.00%"/>
    <numFmt numFmtId="167" formatCode="#,##0"/>
    <numFmt numFmtId="168" formatCode="mm/dd/yyyy"/>
    <numFmt numFmtId="169" formatCode="\$#,##0.00;&quot;($&quot;#,##0.00\);\-"/>
  </numFmts>
  <fonts count="18">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9.5"/>
      <color rgb="FF6B7280"/>
      <name val="Arial"/>
      <family val="0"/>
      <charset val="1"/>
    </font>
    <font>
      <b val="true"/>
      <sz val="12"/>
      <color rgb="FFFFFFFF"/>
      <name val="Arial"/>
      <family val="0"/>
      <charset val="1"/>
    </font>
    <font>
      <sz val="10.5"/>
      <color rgb="FF000000"/>
      <name val="Arial"/>
      <family val="0"/>
      <charset val="1"/>
    </font>
    <font>
      <sz val="10.5"/>
      <color rgb="FF0000FF"/>
      <name val="Arial"/>
      <family val="0"/>
      <charset val="1"/>
    </font>
    <font>
      <sz val="10.5"/>
      <color theme="1"/>
      <name val="Arial"/>
      <family val="0"/>
      <charset val="1"/>
    </font>
    <font>
      <b val="true"/>
      <sz val="10.5"/>
      <color rgb="FF000000"/>
      <name val="Arial"/>
      <family val="0"/>
      <charset val="1"/>
    </font>
    <font>
      <b val="true"/>
      <sz val="10.5"/>
      <color rgb="FF1E7A45"/>
      <name val="Arial"/>
      <family val="0"/>
      <charset val="1"/>
    </font>
    <font>
      <b val="true"/>
      <sz val="10"/>
      <color rgb="FFFFFFFF"/>
      <name val="Arial"/>
      <family val="0"/>
      <charset val="1"/>
    </font>
    <font>
      <sz val="10"/>
      <name val="Arial"/>
      <family val="0"/>
      <charset val="1"/>
    </font>
    <font>
      <i val="true"/>
      <sz val="9"/>
      <color rgb="FF6B7280"/>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1A2B4C"/>
        <bgColor rgb="FF003366"/>
      </patternFill>
    </fill>
    <fill>
      <patternFill patternType="solid">
        <fgColor rgb="FFFFF9C4"/>
        <bgColor rgb="FFFFFF99"/>
      </patternFill>
    </fill>
    <fill>
      <patternFill patternType="solid">
        <fgColor rgb="FF4A63D6"/>
        <bgColor rgb="FF6B7280"/>
      </patternFill>
    </fill>
    <fill>
      <patternFill patternType="solid">
        <fgColor rgb="FFFFFFFF"/>
        <bgColor rgb="FFF3F4F6"/>
      </patternFill>
    </fill>
    <fill>
      <patternFill patternType="solid">
        <fgColor rgb="FFF3F4F6"/>
        <bgColor rgb="FFFFFFFF"/>
      </patternFill>
    </fill>
  </fills>
  <borders count="2">
    <border diagonalUp="false" diagonalDown="false">
      <left/>
      <right/>
      <top/>
      <bottom/>
      <diagonal/>
    </border>
    <border diagonalUp="false" diagonalDown="false">
      <left style="thin">
        <color rgb="FFD4AF00"/>
      </left>
      <right style="thin">
        <color rgb="FFD4AF00"/>
      </right>
      <top style="thin">
        <color rgb="FFD4AF00"/>
      </top>
      <bottom style="thin">
        <color rgb="FFD4AF0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right" vertical="bottom" textRotation="0" wrapText="false" indent="0" shrinkToFit="false"/>
      <protection locked="true" hidden="false"/>
    </xf>
    <xf numFmtId="166" fontId="8" fillId="3" borderId="1" xfId="0" applyFont="true" applyBorder="true" applyAlignment="true" applyProtection="false">
      <alignment horizontal="right"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true" applyProtection="false">
      <alignment horizontal="right" vertical="bottom" textRotation="0" wrapText="false" indent="0" shrinkToFit="false"/>
      <protection locked="true" hidden="false"/>
    </xf>
    <xf numFmtId="167" fontId="7" fillId="0" borderId="0" xfId="0" applyFont="true" applyBorder="false" applyAlignment="true" applyProtection="false">
      <alignment horizontal="right" vertical="bottom" textRotation="0" wrapText="false" indent="0" shrinkToFit="false"/>
      <protection locked="true" hidden="false"/>
    </xf>
    <xf numFmtId="168" fontId="7" fillId="0" borderId="0" xfId="0" applyFont="true" applyBorder="false" applyAlignment="true" applyProtection="false">
      <alignment horizontal="right" vertical="bottom" textRotation="0" wrapText="false" indent="0" shrinkToFit="false"/>
      <protection locked="true" hidden="false"/>
    </xf>
    <xf numFmtId="169" fontId="7" fillId="0" borderId="0" xfId="0" applyFont="true" applyBorder="fals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right" vertical="bottom" textRotation="0" wrapText="false" indent="0" shrinkToFit="false"/>
      <protection locked="true" hidden="false"/>
    </xf>
    <xf numFmtId="167" fontId="11" fillId="0" borderId="0" xfId="0" applyFont="true" applyBorder="false" applyAlignment="true" applyProtection="false">
      <alignment horizontal="right" vertical="bottom" textRotation="0" wrapText="false" indent="0" shrinkToFit="false"/>
      <protection locked="true" hidden="false"/>
    </xf>
    <xf numFmtId="164" fontId="12" fillId="4" borderId="0" xfId="0" applyFont="true" applyBorder="false" applyAlignment="true" applyProtection="false">
      <alignment horizontal="center" vertical="center" textRotation="0" wrapText="true" indent="0" shrinkToFit="false"/>
      <protection locked="true" hidden="false"/>
    </xf>
    <xf numFmtId="164" fontId="13" fillId="5" borderId="0" xfId="0" applyFont="true" applyBorder="false" applyAlignment="true" applyProtection="false">
      <alignment horizontal="center" vertical="bottom" textRotation="0" wrapText="false" indent="0" shrinkToFit="false"/>
      <protection locked="true" hidden="false"/>
    </xf>
    <xf numFmtId="168" fontId="13" fillId="5" borderId="0" xfId="0" applyFont="true" applyBorder="false" applyAlignment="false" applyProtection="false">
      <alignment horizontal="general" vertical="bottom" textRotation="0" wrapText="false" indent="0" shrinkToFit="false"/>
      <protection locked="true" hidden="false"/>
    </xf>
    <xf numFmtId="169" fontId="13" fillId="5" borderId="0" xfId="0" applyFont="true" applyBorder="false" applyAlignment="false" applyProtection="false">
      <alignment horizontal="general" vertical="bottom" textRotation="0" wrapText="false" indent="0" shrinkToFit="false"/>
      <protection locked="true" hidden="false"/>
    </xf>
    <xf numFmtId="164" fontId="13" fillId="6" borderId="0" xfId="0" applyFont="true" applyBorder="false" applyAlignment="true" applyProtection="false">
      <alignment horizontal="center" vertical="bottom" textRotation="0" wrapText="false" indent="0" shrinkToFit="false"/>
      <protection locked="true" hidden="false"/>
    </xf>
    <xf numFmtId="168" fontId="13" fillId="6" borderId="0" xfId="0" applyFont="true" applyBorder="false" applyAlignment="false" applyProtection="false">
      <alignment horizontal="general" vertical="bottom" textRotation="0" wrapText="false" indent="0" shrinkToFit="false"/>
      <protection locked="true" hidden="false"/>
    </xf>
    <xf numFmtId="169" fontId="13" fillId="6"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7A45"/>
      <rgbColor rgb="FFC0C0C0"/>
      <rgbColor rgb="FF878787"/>
      <rgbColor rgb="FF9999FF"/>
      <rgbColor rgb="FF993366"/>
      <rgbColor rgb="FFFFF9C4"/>
      <rgbColor rgb="FFF3F4F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A63D6"/>
      <rgbColor rgb="FF33CCCC"/>
      <rgbColor rgb="FF99CC00"/>
      <rgbColor rgb="FFFFCC00"/>
      <rgbColor rgb="FFD4AF00"/>
      <rgbColor rgb="FFFF6600"/>
      <rgbColor rgb="FF6B7280"/>
      <rgbColor rgb="FF969696"/>
      <rgbColor rgb="FF003366"/>
      <rgbColor rgb="FF339966"/>
      <rgbColor rgb="FF003300"/>
      <rgbColor rgb="FF333300"/>
      <rgbColor rgb="FF993300"/>
      <rgbColor rgb="FF993366"/>
      <rgbColor rgb="FF333399"/>
      <rgbColor rgb="FF1A2B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Loan Balance Over Time</a:t>
            </a:r>
          </a:p>
        </c:rich>
      </c:tx>
      <c:overlay val="0"/>
      <c:spPr>
        <a:noFill/>
        <a:ln w="0">
          <a:noFill/>
        </a:ln>
      </c:spPr>
    </c:title>
    <c:autoTitleDeleted val="0"/>
    <c:plotArea>
      <c:lineChart>
        <c:grouping val="standard"/>
        <c:varyColors val="0"/>
        <c:ser>
          <c:idx val="0"/>
          <c:order val="0"/>
          <c:tx>
            <c:strRef>
              <c:f>'Amortization Schedule'!H22</c:f>
              <c:strCache>
                <c:ptCount val="1"/>
                <c:pt idx="0">
                  <c:v>Ending Balance</c:v>
                </c:pt>
              </c:strCache>
            </c:strRef>
          </c:tx>
          <c:spPr>
            <a:solidFill>
              <a:srgbClr val="4a63d6"/>
            </a:solidFill>
            <a:ln w="20160">
              <a:solidFill>
                <a:srgbClr val="4a63d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'Amortization Schedule'!$A$23:$A$382</c:f>
              <c:strCach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strCache>
            </c:strRef>
          </c:cat>
          <c:val>
            <c:numRef>
              <c:f>'Amortization Schedule'!$H$23:$H$382</c:f>
              <c:numCache>
                <c:formatCode>\$#,##0.00;"($"#,##0.00\);\-</c:formatCode>
                <c:ptCount val="360"/>
                <c:pt idx="0">
                  <c:v>248315.467236166</c:v>
                </c:pt>
                <c:pt idx="1">
                  <c:v>246621.809919861</c:v>
                </c:pt>
                <c:pt idx="2">
                  <c:v>244918.978626427</c:v>
                </c:pt>
                <c:pt idx="3">
                  <c:v>243206.923663486</c:v>
                </c:pt>
                <c:pt idx="4">
                  <c:v>241485.595069496</c:v>
                </c:pt>
                <c:pt idx="5">
                  <c:v>239754.942612288</c:v>
                </c:pt>
                <c:pt idx="6">
                  <c:v>238014.915787604</c:v>
                </c:pt>
                <c:pt idx="7">
                  <c:v>236265.46381762</c:v>
                </c:pt>
                <c:pt idx="8">
                  <c:v>234506.535649464</c:v>
                </c:pt>
                <c:pt idx="9">
                  <c:v>232738.079953732</c:v>
                </c:pt>
                <c:pt idx="10">
                  <c:v>230960.04512298</c:v>
                </c:pt>
                <c:pt idx="11">
                  <c:v>229172.379270229</c:v>
                </c:pt>
                <c:pt idx="12">
                  <c:v>227375.030227442</c:v>
                </c:pt>
                <c:pt idx="13">
                  <c:v>225567.945544007</c:v>
                </c:pt>
                <c:pt idx="14">
                  <c:v>223751.072485203</c:v>
                </c:pt>
                <c:pt idx="15">
                  <c:v>221924.358030664</c:v>
                </c:pt>
                <c:pt idx="16">
                  <c:v>220087.748872829</c:v>
                </c:pt>
                <c:pt idx="17">
                  <c:v>218241.19141539</c:v>
                </c:pt>
                <c:pt idx="18">
                  <c:v>216384.631771723</c:v>
                </c:pt>
                <c:pt idx="19">
                  <c:v>214518.015763319</c:v>
                </c:pt>
                <c:pt idx="20">
                  <c:v>212641.288918203</c:v>
                </c:pt>
                <c:pt idx="21">
                  <c:v>210754.396469342</c:v>
                </c:pt>
                <c:pt idx="22">
                  <c:v>208857.283353051</c:v>
                </c:pt>
                <c:pt idx="23">
                  <c:v>206949.894207379</c:v>
                </c:pt>
                <c:pt idx="24">
                  <c:v>205032.173370502</c:v>
                </c:pt>
                <c:pt idx="25">
                  <c:v>203104.064879091</c:v>
                </c:pt>
                <c:pt idx="26">
                  <c:v>201165.512466686</c:v>
                </c:pt>
                <c:pt idx="27">
                  <c:v>199216.459562046</c:v>
                </c:pt>
                <c:pt idx="28">
                  <c:v>197256.849287507</c:v>
                </c:pt>
                <c:pt idx="29">
                  <c:v>195286.624457313</c:v>
                </c:pt>
                <c:pt idx="30">
                  <c:v>193305.727575956</c:v>
                </c:pt>
                <c:pt idx="31">
                  <c:v>191314.100836492</c:v>
                </c:pt>
                <c:pt idx="32">
                  <c:v>189311.686118856</c:v>
                </c:pt>
                <c:pt idx="33">
                  <c:v>187298.424988166</c:v>
                </c:pt>
                <c:pt idx="34">
                  <c:v>185274.258693018</c:v>
                </c:pt>
                <c:pt idx="35">
                  <c:v>183239.128163771</c:v>
                </c:pt>
                <c:pt idx="36">
                  <c:v>181192.974010824</c:v>
                </c:pt>
                <c:pt idx="37">
                  <c:v>179135.736522882</c:v>
                </c:pt>
                <c:pt idx="38">
                  <c:v>177067.355665214</c:v>
                </c:pt>
                <c:pt idx="39">
                  <c:v>174987.771077899</c:v>
                </c:pt>
                <c:pt idx="40">
                  <c:v>172896.922074071</c:v>
                </c:pt>
                <c:pt idx="41">
                  <c:v>170794.747638138</c:v>
                </c:pt>
                <c:pt idx="42">
                  <c:v>168681.186424011</c:v>
                </c:pt>
                <c:pt idx="43">
                  <c:v>166556.176753307</c:v>
                </c:pt>
                <c:pt idx="44">
                  <c:v>164419.656613553</c:v>
                </c:pt>
                <c:pt idx="45">
                  <c:v>162271.563656376</c:v>
                </c:pt>
                <c:pt idx="46">
                  <c:v>160111.835195681</c:v>
                </c:pt>
                <c:pt idx="47">
                  <c:v>157940.408205823</c:v>
                </c:pt>
                <c:pt idx="48">
                  <c:v>155757.219319771</c:v>
                </c:pt>
                <c:pt idx="49">
                  <c:v>153562.204827252</c:v>
                </c:pt>
                <c:pt idx="50">
                  <c:v>151355.300672899</c:v>
                </c:pt>
                <c:pt idx="51">
                  <c:v>149136.442454377</c:v>
                </c:pt>
                <c:pt idx="52">
                  <c:v>146905.565420504</c:v>
                </c:pt>
                <c:pt idx="53">
                  <c:v>144662.604469364</c:v>
                </c:pt>
                <c:pt idx="54">
                  <c:v>142407.494146406</c:v>
                </c:pt>
                <c:pt idx="55">
                  <c:v>140140.168642532</c:v>
                </c:pt>
                <c:pt idx="56">
                  <c:v>137860.561792178</c:v>
                </c:pt>
                <c:pt idx="57">
                  <c:v>135568.607071385</c:v>
                </c:pt>
                <c:pt idx="58">
                  <c:v>133264.237595855</c:v>
                </c:pt>
                <c:pt idx="59">
                  <c:v>130947.386118998</c:v>
                </c:pt>
                <c:pt idx="60">
                  <c:v>128617.985029975</c:v>
                </c:pt>
                <c:pt idx="61">
                  <c:v>126275.96635172</c:v>
                </c:pt>
                <c:pt idx="62">
                  <c:v>123921.261738958</c:v>
                </c:pt>
                <c:pt idx="63">
                  <c:v>121553.80247621</c:v>
                </c:pt>
                <c:pt idx="64">
                  <c:v>119173.519475789</c:v>
                </c:pt>
                <c:pt idx="65">
                  <c:v>116780.343275782</c:v>
                </c:pt>
                <c:pt idx="66">
                  <c:v>114374.204038025</c:v>
                </c:pt>
                <c:pt idx="67">
                  <c:v>111955.031546064</c:v>
                </c:pt>
                <c:pt idx="68">
                  <c:v>109522.755203105</c:v>
                </c:pt>
                <c:pt idx="69">
                  <c:v>107077.304029954</c:v>
                </c:pt>
                <c:pt idx="70">
                  <c:v>104618.606662949</c:v>
                </c:pt>
                <c:pt idx="71">
                  <c:v>102146.591351873</c:v>
                </c:pt>
                <c:pt idx="72">
                  <c:v>99661.1859578614</c:v>
                </c:pt>
                <c:pt idx="73">
                  <c:v>97162.3179512992</c:v>
                </c:pt>
                <c:pt idx="74">
                  <c:v>94649.9144097014</c:v>
                </c:pt>
                <c:pt idx="75">
                  <c:v>92123.9020155866</c:v>
                </c:pt>
                <c:pt idx="76">
                  <c:v>89584.2070543371</c:v>
                </c:pt>
                <c:pt idx="77">
                  <c:v>87030.7554120474</c:v>
                </c:pt>
                <c:pt idx="78">
                  <c:v>84463.472573362</c:v>
                </c:pt>
                <c:pt idx="79">
                  <c:v>81882.2836193004</c:v>
                </c:pt>
                <c:pt idx="80">
                  <c:v>79287.113225071</c:v>
                </c:pt>
                <c:pt idx="81">
                  <c:v>76677.8856578728</c:v>
                </c:pt>
                <c:pt idx="82">
                  <c:v>74054.5247746856</c:v>
                </c:pt>
                <c:pt idx="83">
                  <c:v>71416.9540200479</c:v>
                </c:pt>
                <c:pt idx="84">
                  <c:v>68765.0964238225</c:v>
                </c:pt>
                <c:pt idx="85">
                  <c:v>66098.8745989509</c:v>
                </c:pt>
                <c:pt idx="86">
                  <c:v>63418.2107391945</c:v>
                </c:pt>
                <c:pt idx="87">
                  <c:v>60723.0266168645</c:v>
                </c:pt>
                <c:pt idx="88">
                  <c:v>58013.2435805385</c:v>
                </c:pt>
                <c:pt idx="89">
                  <c:v>55288.7825527658</c:v>
                </c:pt>
                <c:pt idx="90">
                  <c:v>52549.5640277593</c:v>
                </c:pt>
                <c:pt idx="91">
                  <c:v>49795.5080690757</c:v>
                </c:pt>
                <c:pt idx="92">
                  <c:v>47026.5343072825</c:v>
                </c:pt>
                <c:pt idx="93">
                  <c:v>44242.561937613</c:v>
                </c:pt>
                <c:pt idx="94">
                  <c:v>41443.5097176077</c:v>
                </c:pt>
                <c:pt idx="95">
                  <c:v>38629.2959647441</c:v>
                </c:pt>
                <c:pt idx="96">
                  <c:v>35799.8385540525</c:v>
                </c:pt>
                <c:pt idx="97">
                  <c:v>32955.0549157196</c:v>
                </c:pt>
                <c:pt idx="98">
                  <c:v>30094.8620326791</c:v>
                </c:pt>
                <c:pt idx="99">
                  <c:v>27219.1764381888</c:v>
                </c:pt>
                <c:pt idx="100">
                  <c:v>24327.914213395</c:v>
                </c:pt>
                <c:pt idx="101">
                  <c:v>21420.9909848836</c:v>
                </c:pt>
                <c:pt idx="102">
                  <c:v>18498.3219222178</c:v>
                </c:pt>
                <c:pt idx="103">
                  <c:v>15559.8217354625</c:v>
                </c:pt>
                <c:pt idx="104">
                  <c:v>12605.4046726956</c:v>
                </c:pt>
                <c:pt idx="105">
                  <c:v>9634.98451750534</c:v>
                </c:pt>
                <c:pt idx="106">
                  <c:v>6648.47458647451</c:v>
                </c:pt>
                <c:pt idx="107">
                  <c:v>3645.7877266506</c:v>
                </c:pt>
                <c:pt idx="108">
                  <c:v>626.836313002636</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ser>
        <c:hiLowLines>
          <c:spPr>
            <a:ln w="0">
              <a:noFill/>
            </a:ln>
          </c:spPr>
        </c:hiLowLines>
        <c:marker val="0"/>
        <c:axId val="83179308"/>
        <c:axId val="32808792"/>
      </c:lineChart>
      <c:catAx>
        <c:axId val="8317930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Payment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2808792"/>
        <c:crosses val="autoZero"/>
        <c:auto val="1"/>
        <c:lblAlgn val="ctr"/>
        <c:lblOffset val="100"/>
        <c:noMultiLvlLbl val="0"/>
      </c:catAx>
      <c:valAx>
        <c:axId val="3280879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Remaining Balance ($)</a:t>
                </a:r>
              </a:p>
            </c:rich>
          </c:tx>
          <c:overlay val="0"/>
          <c:spPr>
            <a:noFill/>
            <a:ln w="0">
              <a:noFill/>
            </a:ln>
          </c:spPr>
        </c:title>
        <c:numFmt formatCode="\$#,##0.00;&quot;($&quot;#,##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17930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3</xdr:row>
      <xdr:rowOff>0</xdr:rowOff>
    </xdr:from>
    <xdr:to>
      <xdr:col>21</xdr:col>
      <xdr:colOff>581400</xdr:colOff>
      <xdr:row>19</xdr:row>
      <xdr:rowOff>106200</xdr:rowOff>
    </xdr:to>
    <xdr:graphicFrame>
      <xdr:nvGraphicFramePr>
        <xdr:cNvPr id="0" name="Chart 1"/>
        <xdr:cNvGraphicFramePr/>
      </xdr:nvGraphicFramePr>
      <xdr:xfrm>
        <a:off x="9492480" y="8002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6"/>
  <sheetViews>
    <sheetView showFormulas="false" showGridLines="true" showRowColHeaders="true" showZeros="true" rightToLeft="false" tabSelected="true" showOutlineSymbols="true" defaultGridColor="true" view="normal" topLeftCell="A23"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17"/>
    <col collapsed="false" customWidth="true" hidden="false" outlineLevel="0" max="4" min="4" style="0" width="13"/>
    <col collapsed="false" customWidth="true" hidden="false" outlineLevel="0" max="5" min="5" style="0" width="17"/>
    <col collapsed="false" customWidth="true" hidden="false" outlineLevel="0" max="7" min="6" style="0" width="14"/>
    <col collapsed="false" customWidth="true" hidden="false" outlineLevel="0" max="8" min="8" style="0" width="17"/>
  </cols>
  <sheetData>
    <row r="1" customFormat="false" ht="30"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21.75" hidden="false" customHeight="true" outlineLevel="0" collapsed="false">
      <c r="A4" s="3" t="s">
        <v>2</v>
      </c>
      <c r="B4" s="3"/>
      <c r="C4" s="3"/>
      <c r="D4" s="3"/>
      <c r="E4" s="3"/>
      <c r="F4" s="3"/>
      <c r="G4" s="3"/>
      <c r="H4" s="3"/>
    </row>
    <row r="5" customFormat="false" ht="15" hidden="false" customHeight="false" outlineLevel="0" collapsed="false">
      <c r="A5" s="4" t="s">
        <v>3</v>
      </c>
      <c r="C5" s="5" t="n">
        <v>250000</v>
      </c>
    </row>
    <row r="6" customFormat="false" ht="15" hidden="false" customHeight="false" outlineLevel="0" collapsed="false">
      <c r="A6" s="4" t="s">
        <v>4</v>
      </c>
      <c r="C6" s="6" t="n">
        <v>0.065</v>
      </c>
    </row>
    <row r="7" customFormat="false" ht="15" hidden="false" customHeight="false" outlineLevel="0" collapsed="false">
      <c r="A7" s="4" t="s">
        <v>5</v>
      </c>
      <c r="C7" s="7" t="n">
        <v>10</v>
      </c>
    </row>
    <row r="8" customFormat="false" ht="15" hidden="false" customHeight="false" outlineLevel="0" collapsed="false">
      <c r="A8" s="4" t="s">
        <v>6</v>
      </c>
      <c r="C8" s="7" t="n">
        <v>12</v>
      </c>
    </row>
    <row r="9" customFormat="false" ht="15" hidden="false" customHeight="false" outlineLevel="0" collapsed="false">
      <c r="A9" s="4" t="s">
        <v>7</v>
      </c>
      <c r="C9" s="8" t="n">
        <v>46296</v>
      </c>
    </row>
    <row r="10" customFormat="false" ht="15" hidden="false" customHeight="false" outlineLevel="0" collapsed="false">
      <c r="A10" s="4" t="s">
        <v>8</v>
      </c>
      <c r="C10" s="5" t="n">
        <v>200</v>
      </c>
    </row>
    <row r="11" customFormat="false" ht="15" hidden="false" customHeight="false" outlineLevel="0" collapsed="false">
      <c r="A11" s="9"/>
    </row>
    <row r="12" customFormat="false" ht="15" hidden="false" customHeight="false" outlineLevel="0" collapsed="false">
      <c r="A12" s="10" t="s">
        <v>9</v>
      </c>
      <c r="C12" s="11" t="n">
        <f aca="false">-PMT(C6/C8,C7*C8,C5)</f>
        <v>2838.69943050065</v>
      </c>
    </row>
    <row r="13" customFormat="false" ht="15" hidden="false" customHeight="false" outlineLevel="0" collapsed="false">
      <c r="A13" s="4" t="s">
        <v>10</v>
      </c>
      <c r="C13" s="12" t="n">
        <f aca="false">C7*C8</f>
        <v>120</v>
      </c>
    </row>
    <row r="14" customFormat="false" ht="15" hidden="false" customHeight="false" outlineLevel="0" collapsed="false">
      <c r="A14" s="4" t="s">
        <v>11</v>
      </c>
      <c r="C14" s="12" t="n">
        <f aca="false">COUNTIF(G23:G382,"&gt;0")</f>
        <v>110</v>
      </c>
    </row>
    <row r="15" customFormat="false" ht="15" hidden="false" customHeight="false" outlineLevel="0" collapsed="false">
      <c r="A15" s="4" t="s">
        <v>12</v>
      </c>
      <c r="C15" s="13" t="n">
        <f aca="false">INDEX(B23:B382,C14)</f>
        <v>49614</v>
      </c>
    </row>
    <row r="16" customFormat="false" ht="15" hidden="false" customHeight="false" outlineLevel="0" collapsed="false">
      <c r="A16" s="4" t="s">
        <v>13</v>
      </c>
      <c r="C16" s="14" t="n">
        <f aca="false">C12*C13-C5</f>
        <v>90643.931660078</v>
      </c>
    </row>
    <row r="17" customFormat="false" ht="15" hidden="false" customHeight="false" outlineLevel="0" collapsed="false">
      <c r="A17" s="4" t="s">
        <v>14</v>
      </c>
      <c r="C17" s="14" t="n">
        <f aca="false">SUM(D23:D382)</f>
        <v>81848.4696009355</v>
      </c>
    </row>
    <row r="18" customFormat="false" ht="15" hidden="false" customHeight="false" outlineLevel="0" collapsed="false">
      <c r="A18" s="15" t="s">
        <v>15</v>
      </c>
      <c r="C18" s="16" t="n">
        <f aca="false">C16-C17</f>
        <v>8795.46205914248</v>
      </c>
    </row>
    <row r="19" customFormat="false" ht="15" hidden="false" customHeight="false" outlineLevel="0" collapsed="false">
      <c r="A19" s="15" t="s">
        <v>16</v>
      </c>
      <c r="C19" s="17" t="n">
        <f aca="false">C13-C14</f>
        <v>10</v>
      </c>
    </row>
    <row r="21" customFormat="false" ht="21.75" hidden="false" customHeight="true" outlineLevel="0" collapsed="false">
      <c r="A21" s="3" t="s">
        <v>17</v>
      </c>
      <c r="B21" s="3"/>
      <c r="C21" s="3"/>
      <c r="D21" s="3"/>
      <c r="E21" s="3"/>
      <c r="F21" s="3"/>
      <c r="G21" s="3"/>
      <c r="H21" s="3"/>
    </row>
    <row r="22" customFormat="false" ht="30" hidden="false" customHeight="true" outlineLevel="0" collapsed="false">
      <c r="A22" s="18" t="s">
        <v>18</v>
      </c>
      <c r="B22" s="18" t="s">
        <v>19</v>
      </c>
      <c r="C22" s="18" t="s">
        <v>20</v>
      </c>
      <c r="D22" s="18" t="s">
        <v>21</v>
      </c>
      <c r="E22" s="18" t="s">
        <v>22</v>
      </c>
      <c r="F22" s="18" t="s">
        <v>23</v>
      </c>
      <c r="G22" s="18" t="s">
        <v>24</v>
      </c>
      <c r="H22" s="18" t="s">
        <v>25</v>
      </c>
    </row>
    <row r="23" customFormat="false" ht="15" hidden="false" customHeight="false" outlineLevel="0" collapsed="false">
      <c r="A23" s="19" t="n">
        <v>1</v>
      </c>
      <c r="B23" s="20" t="n">
        <f aca="false">$C$9</f>
        <v>46296</v>
      </c>
      <c r="C23" s="21" t="n">
        <f aca="false">$C$5</f>
        <v>250000</v>
      </c>
      <c r="D23" s="21" t="n">
        <f aca="false">IF(C23&lt;=0,0,C23*$C$6/$C$8)</f>
        <v>1354.16666666667</v>
      </c>
      <c r="E23" s="21" t="n">
        <f aca="false">IF(C23&lt;=0,0,MIN($C$12-D23,C23))</f>
        <v>1484.53276383398</v>
      </c>
      <c r="F23" s="21" t="n">
        <f aca="false">IF(C23&lt;=0,0,MIN($C$10,C23-E23))</f>
        <v>200</v>
      </c>
      <c r="G23" s="21" t="n">
        <f aca="false">D23+E23+F23</f>
        <v>3038.69943050065</v>
      </c>
      <c r="H23" s="21" t="n">
        <f aca="false">MAX(0,C23-E23-F23)</f>
        <v>248315.467236166</v>
      </c>
    </row>
    <row r="24" customFormat="false" ht="15" hidden="false" customHeight="false" outlineLevel="0" collapsed="false">
      <c r="A24" s="22" t="n">
        <v>2</v>
      </c>
      <c r="B24" s="23" t="n">
        <f aca="false">EDATE(B23,12/$C$8)</f>
        <v>46327</v>
      </c>
      <c r="C24" s="24" t="n">
        <f aca="false">H23</f>
        <v>248315.467236166</v>
      </c>
      <c r="D24" s="24" t="n">
        <f aca="false">IF(C24&lt;=0,0,C24*$C$6/$C$8)</f>
        <v>1345.0421141959</v>
      </c>
      <c r="E24" s="24" t="n">
        <f aca="false">IF(C24&lt;=0,0,MIN($C$12-D24,C24))</f>
        <v>1493.65731630475</v>
      </c>
      <c r="F24" s="24" t="n">
        <f aca="false">IF(C24&lt;=0,0,MIN($C$10,C24-E24))</f>
        <v>200</v>
      </c>
      <c r="G24" s="24" t="n">
        <f aca="false">D24+E24+F24</f>
        <v>3038.69943050065</v>
      </c>
      <c r="H24" s="24" t="n">
        <f aca="false">MAX(0,C24-E24-F24)</f>
        <v>246621.809919861</v>
      </c>
    </row>
    <row r="25" customFormat="false" ht="15" hidden="false" customHeight="false" outlineLevel="0" collapsed="false">
      <c r="A25" s="19" t="n">
        <v>3</v>
      </c>
      <c r="B25" s="20" t="n">
        <f aca="false">EDATE(B24,12/$C$8)</f>
        <v>46357</v>
      </c>
      <c r="C25" s="21" t="n">
        <f aca="false">H24</f>
        <v>246621.809919861</v>
      </c>
      <c r="D25" s="21" t="n">
        <f aca="false">IF(C25&lt;=0,0,C25*$C$6/$C$8)</f>
        <v>1335.86813706592</v>
      </c>
      <c r="E25" s="21" t="n">
        <f aca="false">IF(C25&lt;=0,0,MIN($C$12-D25,C25))</f>
        <v>1502.83129343473</v>
      </c>
      <c r="F25" s="21" t="n">
        <f aca="false">IF(C25&lt;=0,0,MIN($C$10,C25-E25))</f>
        <v>200</v>
      </c>
      <c r="G25" s="21" t="n">
        <f aca="false">D25+E25+F25</f>
        <v>3038.69943050065</v>
      </c>
      <c r="H25" s="21" t="n">
        <f aca="false">MAX(0,C25-E25-F25)</f>
        <v>244918.978626427</v>
      </c>
    </row>
    <row r="26" customFormat="false" ht="15" hidden="false" customHeight="false" outlineLevel="0" collapsed="false">
      <c r="A26" s="22" t="n">
        <v>4</v>
      </c>
      <c r="B26" s="23" t="n">
        <f aca="false">EDATE(B25,12/$C$8)</f>
        <v>46388</v>
      </c>
      <c r="C26" s="24" t="n">
        <f aca="false">H25</f>
        <v>244918.978626427</v>
      </c>
      <c r="D26" s="24" t="n">
        <f aca="false">IF(C26&lt;=0,0,C26*$C$6/$C$8)</f>
        <v>1326.64446755981</v>
      </c>
      <c r="E26" s="24" t="n">
        <f aca="false">IF(C26&lt;=0,0,MIN($C$12-D26,C26))</f>
        <v>1512.05496294084</v>
      </c>
      <c r="F26" s="24" t="n">
        <f aca="false">IF(C26&lt;=0,0,MIN($C$10,C26-E26))</f>
        <v>200</v>
      </c>
      <c r="G26" s="24" t="n">
        <f aca="false">D26+E26+F26</f>
        <v>3038.69943050065</v>
      </c>
      <c r="H26" s="24" t="n">
        <f aca="false">MAX(0,C26-E26-F26)</f>
        <v>243206.923663486</v>
      </c>
    </row>
    <row r="27" customFormat="false" ht="15" hidden="false" customHeight="false" outlineLevel="0" collapsed="false">
      <c r="A27" s="19" t="n">
        <v>5</v>
      </c>
      <c r="B27" s="20" t="n">
        <f aca="false">EDATE(B26,12/$C$8)</f>
        <v>46419</v>
      </c>
      <c r="C27" s="21" t="n">
        <f aca="false">H26</f>
        <v>243206.923663486</v>
      </c>
      <c r="D27" s="21" t="n">
        <f aca="false">IF(C27&lt;=0,0,C27*$C$6/$C$8)</f>
        <v>1317.37083651055</v>
      </c>
      <c r="E27" s="21" t="n">
        <f aca="false">IF(C27&lt;=0,0,MIN($C$12-D27,C27))</f>
        <v>1521.3285939901</v>
      </c>
      <c r="F27" s="21" t="n">
        <f aca="false">IF(C27&lt;=0,0,MIN($C$10,C27-E27))</f>
        <v>200</v>
      </c>
      <c r="G27" s="21" t="n">
        <f aca="false">D27+E27+F27</f>
        <v>3038.69943050065</v>
      </c>
      <c r="H27" s="21" t="n">
        <f aca="false">MAX(0,C27-E27-F27)</f>
        <v>241485.595069496</v>
      </c>
    </row>
    <row r="28" customFormat="false" ht="15" hidden="false" customHeight="false" outlineLevel="0" collapsed="false">
      <c r="A28" s="22" t="n">
        <v>6</v>
      </c>
      <c r="B28" s="23" t="n">
        <f aca="false">EDATE(B27,12/$C$8)</f>
        <v>46447</v>
      </c>
      <c r="C28" s="24" t="n">
        <f aca="false">H27</f>
        <v>241485.595069496</v>
      </c>
      <c r="D28" s="24" t="n">
        <f aca="false">IF(C28&lt;=0,0,C28*$C$6/$C$8)</f>
        <v>1308.0469732931</v>
      </c>
      <c r="E28" s="24" t="n">
        <f aca="false">IF(C28&lt;=0,0,MIN($C$12-D28,C28))</f>
        <v>1530.65245720755</v>
      </c>
      <c r="F28" s="24" t="n">
        <f aca="false">IF(C28&lt;=0,0,MIN($C$10,C28-E28))</f>
        <v>200</v>
      </c>
      <c r="G28" s="24" t="n">
        <f aca="false">D28+E28+F28</f>
        <v>3038.69943050065</v>
      </c>
      <c r="H28" s="24" t="n">
        <f aca="false">MAX(0,C28-E28-F28)</f>
        <v>239754.942612288</v>
      </c>
    </row>
    <row r="29" customFormat="false" ht="15" hidden="false" customHeight="false" outlineLevel="0" collapsed="false">
      <c r="A29" s="19" t="n">
        <v>7</v>
      </c>
      <c r="B29" s="20" t="n">
        <f aca="false">EDATE(B28,12/$C$8)</f>
        <v>46478</v>
      </c>
      <c r="C29" s="21" t="n">
        <f aca="false">H28</f>
        <v>239754.942612288</v>
      </c>
      <c r="D29" s="21" t="n">
        <f aca="false">IF(C29&lt;=0,0,C29*$C$6/$C$8)</f>
        <v>1298.67260581656</v>
      </c>
      <c r="E29" s="21" t="n">
        <f aca="false">IF(C29&lt;=0,0,MIN($C$12-D29,C29))</f>
        <v>1540.02682468409</v>
      </c>
      <c r="F29" s="21" t="n">
        <f aca="false">IF(C29&lt;=0,0,MIN($C$10,C29-E29))</f>
        <v>200</v>
      </c>
      <c r="G29" s="21" t="n">
        <f aca="false">D29+E29+F29</f>
        <v>3038.69943050065</v>
      </c>
      <c r="H29" s="21" t="n">
        <f aca="false">MAX(0,C29-E29-F29)</f>
        <v>238014.915787604</v>
      </c>
    </row>
    <row r="30" customFormat="false" ht="15" hidden="false" customHeight="false" outlineLevel="0" collapsed="false">
      <c r="A30" s="22" t="n">
        <v>8</v>
      </c>
      <c r="B30" s="23" t="n">
        <f aca="false">EDATE(B29,12/$C$8)</f>
        <v>46508</v>
      </c>
      <c r="C30" s="24" t="n">
        <f aca="false">H29</f>
        <v>238014.915787604</v>
      </c>
      <c r="D30" s="24" t="n">
        <f aca="false">IF(C30&lt;=0,0,C30*$C$6/$C$8)</f>
        <v>1289.24746051619</v>
      </c>
      <c r="E30" s="24" t="n">
        <f aca="false">IF(C30&lt;=0,0,MIN($C$12-D30,C30))</f>
        <v>1549.45196998446</v>
      </c>
      <c r="F30" s="24" t="n">
        <f aca="false">IF(C30&lt;=0,0,MIN($C$10,C30-E30))</f>
        <v>200</v>
      </c>
      <c r="G30" s="24" t="n">
        <f aca="false">D30+E30+F30</f>
        <v>3038.69943050065</v>
      </c>
      <c r="H30" s="24" t="n">
        <f aca="false">MAX(0,C30-E30-F30)</f>
        <v>236265.46381762</v>
      </c>
    </row>
    <row r="31" customFormat="false" ht="15" hidden="false" customHeight="false" outlineLevel="0" collapsed="false">
      <c r="A31" s="19" t="n">
        <v>9</v>
      </c>
      <c r="B31" s="20" t="n">
        <f aca="false">EDATE(B30,12/$C$8)</f>
        <v>46539</v>
      </c>
      <c r="C31" s="21" t="n">
        <f aca="false">H30</f>
        <v>236265.46381762</v>
      </c>
      <c r="D31" s="21" t="n">
        <f aca="false">IF(C31&lt;=0,0,C31*$C$6/$C$8)</f>
        <v>1279.77126234544</v>
      </c>
      <c r="E31" s="21" t="n">
        <f aca="false">IF(C31&lt;=0,0,MIN($C$12-D31,C31))</f>
        <v>1558.92816815521</v>
      </c>
      <c r="F31" s="21" t="n">
        <f aca="false">IF(C31&lt;=0,0,MIN($C$10,C31-E31))</f>
        <v>200</v>
      </c>
      <c r="G31" s="21" t="n">
        <f aca="false">D31+E31+F31</f>
        <v>3038.69943050065</v>
      </c>
      <c r="H31" s="21" t="n">
        <f aca="false">MAX(0,C31-E31-F31)</f>
        <v>234506.535649464</v>
      </c>
    </row>
    <row r="32" customFormat="false" ht="15" hidden="false" customHeight="false" outlineLevel="0" collapsed="false">
      <c r="A32" s="22" t="n">
        <v>10</v>
      </c>
      <c r="B32" s="23" t="n">
        <f aca="false">EDATE(B31,12/$C$8)</f>
        <v>46569</v>
      </c>
      <c r="C32" s="24" t="n">
        <f aca="false">H31</f>
        <v>234506.535649464</v>
      </c>
      <c r="D32" s="24" t="n">
        <f aca="false">IF(C32&lt;=0,0,C32*$C$6/$C$8)</f>
        <v>1270.24373476793</v>
      </c>
      <c r="E32" s="24" t="n">
        <f aca="false">IF(C32&lt;=0,0,MIN($C$12-D32,C32))</f>
        <v>1568.45569573272</v>
      </c>
      <c r="F32" s="24" t="n">
        <f aca="false">IF(C32&lt;=0,0,MIN($C$10,C32-E32))</f>
        <v>200</v>
      </c>
      <c r="G32" s="24" t="n">
        <f aca="false">D32+E32+F32</f>
        <v>3038.69943050065</v>
      </c>
      <c r="H32" s="24" t="n">
        <f aca="false">MAX(0,C32-E32-F32)</f>
        <v>232738.079953732</v>
      </c>
    </row>
    <row r="33" customFormat="false" ht="15" hidden="false" customHeight="false" outlineLevel="0" collapsed="false">
      <c r="A33" s="19" t="n">
        <v>11</v>
      </c>
      <c r="B33" s="20" t="n">
        <f aca="false">EDATE(B32,12/$C$8)</f>
        <v>46600</v>
      </c>
      <c r="C33" s="21" t="n">
        <f aca="false">H32</f>
        <v>232738.079953732</v>
      </c>
      <c r="D33" s="21" t="n">
        <f aca="false">IF(C33&lt;=0,0,C33*$C$6/$C$8)</f>
        <v>1260.66459974938</v>
      </c>
      <c r="E33" s="21" t="n">
        <f aca="false">IF(C33&lt;=0,0,MIN($C$12-D33,C33))</f>
        <v>1578.03483075127</v>
      </c>
      <c r="F33" s="21" t="n">
        <f aca="false">IF(C33&lt;=0,0,MIN($C$10,C33-E33))</f>
        <v>200</v>
      </c>
      <c r="G33" s="21" t="n">
        <f aca="false">D33+E33+F33</f>
        <v>3038.69943050065</v>
      </c>
      <c r="H33" s="21" t="n">
        <f aca="false">MAX(0,C33-E33-F33)</f>
        <v>230960.04512298</v>
      </c>
    </row>
    <row r="34" customFormat="false" ht="15" hidden="false" customHeight="false" outlineLevel="0" collapsed="false">
      <c r="A34" s="22" t="n">
        <v>12</v>
      </c>
      <c r="B34" s="23" t="n">
        <f aca="false">EDATE(B33,12/$C$8)</f>
        <v>46631</v>
      </c>
      <c r="C34" s="24" t="n">
        <f aca="false">H33</f>
        <v>230960.04512298</v>
      </c>
      <c r="D34" s="24" t="n">
        <f aca="false">IF(C34&lt;=0,0,C34*$C$6/$C$8)</f>
        <v>1251.03357774948</v>
      </c>
      <c r="E34" s="24" t="n">
        <f aca="false">IF(C34&lt;=0,0,MIN($C$12-D34,C34))</f>
        <v>1587.66585275117</v>
      </c>
      <c r="F34" s="24" t="n">
        <f aca="false">IF(C34&lt;=0,0,MIN($C$10,C34-E34))</f>
        <v>200</v>
      </c>
      <c r="G34" s="24" t="n">
        <f aca="false">D34+E34+F34</f>
        <v>3038.69943050065</v>
      </c>
      <c r="H34" s="24" t="n">
        <f aca="false">MAX(0,C34-E34-F34)</f>
        <v>229172.379270229</v>
      </c>
    </row>
    <row r="35" customFormat="false" ht="15" hidden="false" customHeight="false" outlineLevel="0" collapsed="false">
      <c r="A35" s="19" t="n">
        <v>13</v>
      </c>
      <c r="B35" s="20" t="n">
        <f aca="false">EDATE(B34,12/$C$8)</f>
        <v>46661</v>
      </c>
      <c r="C35" s="21" t="n">
        <f aca="false">H34</f>
        <v>229172.379270229</v>
      </c>
      <c r="D35" s="21" t="n">
        <f aca="false">IF(C35&lt;=0,0,C35*$C$6/$C$8)</f>
        <v>1241.35038771374</v>
      </c>
      <c r="E35" s="21" t="n">
        <f aca="false">IF(C35&lt;=0,0,MIN($C$12-D35,C35))</f>
        <v>1597.34904278691</v>
      </c>
      <c r="F35" s="21" t="n">
        <f aca="false">IF(C35&lt;=0,0,MIN($C$10,C35-E35))</f>
        <v>200</v>
      </c>
      <c r="G35" s="21" t="n">
        <f aca="false">D35+E35+F35</f>
        <v>3038.69943050065</v>
      </c>
      <c r="H35" s="21" t="n">
        <f aca="false">MAX(0,C35-E35-F35)</f>
        <v>227375.030227442</v>
      </c>
    </row>
    <row r="36" customFormat="false" ht="15" hidden="false" customHeight="false" outlineLevel="0" collapsed="false">
      <c r="A36" s="22" t="n">
        <v>14</v>
      </c>
      <c r="B36" s="23" t="n">
        <f aca="false">EDATE(B35,12/$C$8)</f>
        <v>46692</v>
      </c>
      <c r="C36" s="24" t="n">
        <f aca="false">H35</f>
        <v>227375.030227442</v>
      </c>
      <c r="D36" s="24" t="n">
        <f aca="false">IF(C36&lt;=0,0,C36*$C$6/$C$8)</f>
        <v>1231.61474706531</v>
      </c>
      <c r="E36" s="24" t="n">
        <f aca="false">IF(C36&lt;=0,0,MIN($C$12-D36,C36))</f>
        <v>1607.08468343534</v>
      </c>
      <c r="F36" s="24" t="n">
        <f aca="false">IF(C36&lt;=0,0,MIN($C$10,C36-E36))</f>
        <v>200</v>
      </c>
      <c r="G36" s="24" t="n">
        <f aca="false">D36+E36+F36</f>
        <v>3038.69943050065</v>
      </c>
      <c r="H36" s="24" t="n">
        <f aca="false">MAX(0,C36-E36-F36)</f>
        <v>225567.945544007</v>
      </c>
    </row>
    <row r="37" customFormat="false" ht="15" hidden="false" customHeight="false" outlineLevel="0" collapsed="false">
      <c r="A37" s="19" t="n">
        <v>15</v>
      </c>
      <c r="B37" s="20" t="n">
        <f aca="false">EDATE(B36,12/$C$8)</f>
        <v>46722</v>
      </c>
      <c r="C37" s="21" t="n">
        <f aca="false">H36</f>
        <v>225567.945544007</v>
      </c>
      <c r="D37" s="21" t="n">
        <f aca="false">IF(C37&lt;=0,0,C37*$C$6/$C$8)</f>
        <v>1221.8263716967</v>
      </c>
      <c r="E37" s="21" t="n">
        <f aca="false">IF(C37&lt;=0,0,MIN($C$12-D37,C37))</f>
        <v>1616.87305880395</v>
      </c>
      <c r="F37" s="21" t="n">
        <f aca="false">IF(C37&lt;=0,0,MIN($C$10,C37-E37))</f>
        <v>200</v>
      </c>
      <c r="G37" s="21" t="n">
        <f aca="false">D37+E37+F37</f>
        <v>3038.69943050065</v>
      </c>
      <c r="H37" s="21" t="n">
        <f aca="false">MAX(0,C37-E37-F37)</f>
        <v>223751.072485203</v>
      </c>
    </row>
    <row r="38" customFormat="false" ht="15" hidden="false" customHeight="false" outlineLevel="0" collapsed="false">
      <c r="A38" s="22" t="n">
        <v>16</v>
      </c>
      <c r="B38" s="23" t="n">
        <f aca="false">EDATE(B37,12/$C$8)</f>
        <v>46753</v>
      </c>
      <c r="C38" s="24" t="n">
        <f aca="false">H37</f>
        <v>223751.072485203</v>
      </c>
      <c r="D38" s="24" t="n">
        <f aca="false">IF(C38&lt;=0,0,C38*$C$6/$C$8)</f>
        <v>1211.98497596152</v>
      </c>
      <c r="E38" s="24" t="n">
        <f aca="false">IF(C38&lt;=0,0,MIN($C$12-D38,C38))</f>
        <v>1626.71445453913</v>
      </c>
      <c r="F38" s="24" t="n">
        <f aca="false">IF(C38&lt;=0,0,MIN($C$10,C38-E38))</f>
        <v>200</v>
      </c>
      <c r="G38" s="24" t="n">
        <f aca="false">D38+E38+F38</f>
        <v>3038.69943050065</v>
      </c>
      <c r="H38" s="24" t="n">
        <f aca="false">MAX(0,C38-E38-F38)</f>
        <v>221924.358030664</v>
      </c>
    </row>
    <row r="39" customFormat="false" ht="15" hidden="false" customHeight="false" outlineLevel="0" collapsed="false">
      <c r="A39" s="19" t="n">
        <v>17</v>
      </c>
      <c r="B39" s="20" t="n">
        <f aca="false">EDATE(B38,12/$C$8)</f>
        <v>46784</v>
      </c>
      <c r="C39" s="21" t="n">
        <f aca="false">H38</f>
        <v>221924.358030664</v>
      </c>
      <c r="D39" s="21" t="n">
        <f aca="false">IF(C39&lt;=0,0,C39*$C$6/$C$8)</f>
        <v>1202.0902726661</v>
      </c>
      <c r="E39" s="21" t="n">
        <f aca="false">IF(C39&lt;=0,0,MIN($C$12-D39,C39))</f>
        <v>1636.60915783455</v>
      </c>
      <c r="F39" s="21" t="n">
        <f aca="false">IF(C39&lt;=0,0,MIN($C$10,C39-E39))</f>
        <v>200</v>
      </c>
      <c r="G39" s="21" t="n">
        <f aca="false">D39+E39+F39</f>
        <v>3038.69943050065</v>
      </c>
      <c r="H39" s="21" t="n">
        <f aca="false">MAX(0,C39-E39-F39)</f>
        <v>220087.748872829</v>
      </c>
    </row>
    <row r="40" customFormat="false" ht="15" hidden="false" customHeight="false" outlineLevel="0" collapsed="false">
      <c r="A40" s="22" t="n">
        <v>18</v>
      </c>
      <c r="B40" s="23" t="n">
        <f aca="false">EDATE(B39,12/$C$8)</f>
        <v>46813</v>
      </c>
      <c r="C40" s="24" t="n">
        <f aca="false">H39</f>
        <v>220087.748872829</v>
      </c>
      <c r="D40" s="24" t="n">
        <f aca="false">IF(C40&lt;=0,0,C40*$C$6/$C$8)</f>
        <v>1192.14197306116</v>
      </c>
      <c r="E40" s="24" t="n">
        <f aca="false">IF(C40&lt;=0,0,MIN($C$12-D40,C40))</f>
        <v>1646.55745743949</v>
      </c>
      <c r="F40" s="24" t="n">
        <f aca="false">IF(C40&lt;=0,0,MIN($C$10,C40-E40))</f>
        <v>200</v>
      </c>
      <c r="G40" s="24" t="n">
        <f aca="false">D40+E40+F40</f>
        <v>3038.69943050065</v>
      </c>
      <c r="H40" s="24" t="n">
        <f aca="false">MAX(0,C40-E40-F40)</f>
        <v>218241.19141539</v>
      </c>
    </row>
    <row r="41" customFormat="false" ht="15" hidden="false" customHeight="false" outlineLevel="0" collapsed="false">
      <c r="A41" s="19" t="n">
        <v>19</v>
      </c>
      <c r="B41" s="20" t="n">
        <f aca="false">EDATE(B40,12/$C$8)</f>
        <v>46844</v>
      </c>
      <c r="C41" s="21" t="n">
        <f aca="false">H40</f>
        <v>218241.19141539</v>
      </c>
      <c r="D41" s="21" t="n">
        <f aca="false">IF(C41&lt;=0,0,C41*$C$6/$C$8)</f>
        <v>1182.13978683336</v>
      </c>
      <c r="E41" s="21" t="n">
        <f aca="false">IF(C41&lt;=0,0,MIN($C$12-D41,C41))</f>
        <v>1656.55964366729</v>
      </c>
      <c r="F41" s="21" t="n">
        <f aca="false">IF(C41&lt;=0,0,MIN($C$10,C41-E41))</f>
        <v>200</v>
      </c>
      <c r="G41" s="21" t="n">
        <f aca="false">D41+E41+F41</f>
        <v>3038.69943050065</v>
      </c>
      <c r="H41" s="21" t="n">
        <f aca="false">MAX(0,C41-E41-F41)</f>
        <v>216384.631771723</v>
      </c>
    </row>
    <row r="42" customFormat="false" ht="15" hidden="false" customHeight="false" outlineLevel="0" collapsed="false">
      <c r="A42" s="22" t="n">
        <v>20</v>
      </c>
      <c r="B42" s="23" t="n">
        <f aca="false">EDATE(B41,12/$C$8)</f>
        <v>46874</v>
      </c>
      <c r="C42" s="24" t="n">
        <f aca="false">H41</f>
        <v>216384.631771723</v>
      </c>
      <c r="D42" s="24" t="n">
        <f aca="false">IF(C42&lt;=0,0,C42*$C$6/$C$8)</f>
        <v>1172.08342209683</v>
      </c>
      <c r="E42" s="24" t="n">
        <f aca="false">IF(C42&lt;=0,0,MIN($C$12-D42,C42))</f>
        <v>1666.61600840382</v>
      </c>
      <c r="F42" s="24" t="n">
        <f aca="false">IF(C42&lt;=0,0,MIN($C$10,C42-E42))</f>
        <v>200</v>
      </c>
      <c r="G42" s="24" t="n">
        <f aca="false">D42+E42+F42</f>
        <v>3038.69943050065</v>
      </c>
      <c r="H42" s="24" t="n">
        <f aca="false">MAX(0,C42-E42-F42)</f>
        <v>214518.015763319</v>
      </c>
    </row>
    <row r="43" customFormat="false" ht="15" hidden="false" customHeight="false" outlineLevel="0" collapsed="false">
      <c r="A43" s="19" t="n">
        <v>21</v>
      </c>
      <c r="B43" s="20" t="n">
        <f aca="false">EDATE(B42,12/$C$8)</f>
        <v>46905</v>
      </c>
      <c r="C43" s="21" t="n">
        <f aca="false">H42</f>
        <v>214518.015763319</v>
      </c>
      <c r="D43" s="21" t="n">
        <f aca="false">IF(C43&lt;=0,0,C43*$C$6/$C$8)</f>
        <v>1161.97258538464</v>
      </c>
      <c r="E43" s="21" t="n">
        <f aca="false">IF(C43&lt;=0,0,MIN($C$12-D43,C43))</f>
        <v>1676.72684511601</v>
      </c>
      <c r="F43" s="21" t="n">
        <f aca="false">IF(C43&lt;=0,0,MIN($C$10,C43-E43))</f>
        <v>200</v>
      </c>
      <c r="G43" s="21" t="n">
        <f aca="false">D43+E43+F43</f>
        <v>3038.69943050065</v>
      </c>
      <c r="H43" s="21" t="n">
        <f aca="false">MAX(0,C43-E43-F43)</f>
        <v>212641.288918203</v>
      </c>
    </row>
    <row r="44" customFormat="false" ht="15" hidden="false" customHeight="false" outlineLevel="0" collapsed="false">
      <c r="A44" s="22" t="n">
        <v>22</v>
      </c>
      <c r="B44" s="23" t="n">
        <f aca="false">EDATE(B43,12/$C$8)</f>
        <v>46935</v>
      </c>
      <c r="C44" s="24" t="n">
        <f aca="false">H43</f>
        <v>212641.288918203</v>
      </c>
      <c r="D44" s="24" t="n">
        <f aca="false">IF(C44&lt;=0,0,C44*$C$6/$C$8)</f>
        <v>1151.80698164026</v>
      </c>
      <c r="E44" s="24" t="n">
        <f aca="false">IF(C44&lt;=0,0,MIN($C$12-D44,C44))</f>
        <v>1686.89244886039</v>
      </c>
      <c r="F44" s="24" t="n">
        <f aca="false">IF(C44&lt;=0,0,MIN($C$10,C44-E44))</f>
        <v>200</v>
      </c>
      <c r="G44" s="24" t="n">
        <f aca="false">D44+E44+F44</f>
        <v>3038.69943050065</v>
      </c>
      <c r="H44" s="24" t="n">
        <f aca="false">MAX(0,C44-E44-F44)</f>
        <v>210754.396469342</v>
      </c>
    </row>
    <row r="45" customFormat="false" ht="15" hidden="false" customHeight="false" outlineLevel="0" collapsed="false">
      <c r="A45" s="19" t="n">
        <v>23</v>
      </c>
      <c r="B45" s="20" t="n">
        <f aca="false">EDATE(B44,12/$C$8)</f>
        <v>46966</v>
      </c>
      <c r="C45" s="21" t="n">
        <f aca="false">H44</f>
        <v>210754.396469342</v>
      </c>
      <c r="D45" s="21" t="n">
        <f aca="false">IF(C45&lt;=0,0,C45*$C$6/$C$8)</f>
        <v>1141.58631420894</v>
      </c>
      <c r="E45" s="21" t="n">
        <f aca="false">IF(C45&lt;=0,0,MIN($C$12-D45,C45))</f>
        <v>1697.11311629171</v>
      </c>
      <c r="F45" s="21" t="n">
        <f aca="false">IF(C45&lt;=0,0,MIN($C$10,C45-E45))</f>
        <v>200</v>
      </c>
      <c r="G45" s="21" t="n">
        <f aca="false">D45+E45+F45</f>
        <v>3038.69943050065</v>
      </c>
      <c r="H45" s="21" t="n">
        <f aca="false">MAX(0,C45-E45-F45)</f>
        <v>208857.283353051</v>
      </c>
    </row>
    <row r="46" customFormat="false" ht="15" hidden="false" customHeight="false" outlineLevel="0" collapsed="false">
      <c r="A46" s="22" t="n">
        <v>24</v>
      </c>
      <c r="B46" s="23" t="n">
        <f aca="false">EDATE(B45,12/$C$8)</f>
        <v>46997</v>
      </c>
      <c r="C46" s="24" t="n">
        <f aca="false">H45</f>
        <v>208857.283353051</v>
      </c>
      <c r="D46" s="24" t="n">
        <f aca="false">IF(C46&lt;=0,0,C46*$C$6/$C$8)</f>
        <v>1131.31028482902</v>
      </c>
      <c r="E46" s="24" t="n">
        <f aca="false">IF(C46&lt;=0,0,MIN($C$12-D46,C46))</f>
        <v>1707.38914567163</v>
      </c>
      <c r="F46" s="24" t="n">
        <f aca="false">IF(C46&lt;=0,0,MIN($C$10,C46-E46))</f>
        <v>200</v>
      </c>
      <c r="G46" s="24" t="n">
        <f aca="false">D46+E46+F46</f>
        <v>3038.69943050065</v>
      </c>
      <c r="H46" s="24" t="n">
        <f aca="false">MAX(0,C46-E46-F46)</f>
        <v>206949.894207379</v>
      </c>
    </row>
    <row r="47" customFormat="false" ht="15" hidden="false" customHeight="false" outlineLevel="0" collapsed="false">
      <c r="A47" s="19" t="n">
        <v>25</v>
      </c>
      <c r="B47" s="20" t="n">
        <f aca="false">EDATE(B46,12/$C$8)</f>
        <v>47027</v>
      </c>
      <c r="C47" s="21" t="n">
        <f aca="false">H46</f>
        <v>206949.894207379</v>
      </c>
      <c r="D47" s="21" t="n">
        <f aca="false">IF(C47&lt;=0,0,C47*$C$6/$C$8)</f>
        <v>1120.9785936233</v>
      </c>
      <c r="E47" s="21" t="n">
        <f aca="false">IF(C47&lt;=0,0,MIN($C$12-D47,C47))</f>
        <v>1717.72083687735</v>
      </c>
      <c r="F47" s="21" t="n">
        <f aca="false">IF(C47&lt;=0,0,MIN($C$10,C47-E47))</f>
        <v>200</v>
      </c>
      <c r="G47" s="21" t="n">
        <f aca="false">D47+E47+F47</f>
        <v>3038.69943050065</v>
      </c>
      <c r="H47" s="21" t="n">
        <f aca="false">MAX(0,C47-E47-F47)</f>
        <v>205032.173370502</v>
      </c>
    </row>
    <row r="48" customFormat="false" ht="15" hidden="false" customHeight="false" outlineLevel="0" collapsed="false">
      <c r="A48" s="22" t="n">
        <v>26</v>
      </c>
      <c r="B48" s="23" t="n">
        <f aca="false">EDATE(B47,12/$C$8)</f>
        <v>47058</v>
      </c>
      <c r="C48" s="24" t="n">
        <f aca="false">H47</f>
        <v>205032.173370502</v>
      </c>
      <c r="D48" s="24" t="n">
        <f aca="false">IF(C48&lt;=0,0,C48*$C$6/$C$8)</f>
        <v>1110.59093909022</v>
      </c>
      <c r="E48" s="24" t="n">
        <f aca="false">IF(C48&lt;=0,0,MIN($C$12-D48,C48))</f>
        <v>1728.10849141043</v>
      </c>
      <c r="F48" s="24" t="n">
        <f aca="false">IF(C48&lt;=0,0,MIN($C$10,C48-E48))</f>
        <v>200</v>
      </c>
      <c r="G48" s="24" t="n">
        <f aca="false">D48+E48+F48</f>
        <v>3038.69943050065</v>
      </c>
      <c r="H48" s="24" t="n">
        <f aca="false">MAX(0,C48-E48-F48)</f>
        <v>203104.064879091</v>
      </c>
    </row>
    <row r="49" customFormat="false" ht="15" hidden="false" customHeight="false" outlineLevel="0" collapsed="false">
      <c r="A49" s="19" t="n">
        <v>27</v>
      </c>
      <c r="B49" s="20" t="n">
        <f aca="false">EDATE(B48,12/$C$8)</f>
        <v>47088</v>
      </c>
      <c r="C49" s="21" t="n">
        <f aca="false">H48</f>
        <v>203104.064879091</v>
      </c>
      <c r="D49" s="21" t="n">
        <f aca="false">IF(C49&lt;=0,0,C49*$C$6/$C$8)</f>
        <v>1100.14701809508</v>
      </c>
      <c r="E49" s="21" t="n">
        <f aca="false">IF(C49&lt;=0,0,MIN($C$12-D49,C49))</f>
        <v>1738.55241240557</v>
      </c>
      <c r="F49" s="21" t="n">
        <f aca="false">IF(C49&lt;=0,0,MIN($C$10,C49-E49))</f>
        <v>200</v>
      </c>
      <c r="G49" s="21" t="n">
        <f aca="false">D49+E49+F49</f>
        <v>3038.69943050065</v>
      </c>
      <c r="H49" s="21" t="n">
        <f aca="false">MAX(0,C49-E49-F49)</f>
        <v>201165.512466686</v>
      </c>
    </row>
    <row r="50" customFormat="false" ht="15" hidden="false" customHeight="false" outlineLevel="0" collapsed="false">
      <c r="A50" s="22" t="n">
        <v>28</v>
      </c>
      <c r="B50" s="23" t="n">
        <f aca="false">EDATE(B49,12/$C$8)</f>
        <v>47119</v>
      </c>
      <c r="C50" s="24" t="n">
        <f aca="false">H49</f>
        <v>201165.512466686</v>
      </c>
      <c r="D50" s="24" t="n">
        <f aca="false">IF(C50&lt;=0,0,C50*$C$6/$C$8)</f>
        <v>1089.64652586121</v>
      </c>
      <c r="E50" s="24" t="n">
        <f aca="false">IF(C50&lt;=0,0,MIN($C$12-D50,C50))</f>
        <v>1749.05290463944</v>
      </c>
      <c r="F50" s="24" t="n">
        <f aca="false">IF(C50&lt;=0,0,MIN($C$10,C50-E50))</f>
        <v>200</v>
      </c>
      <c r="G50" s="24" t="n">
        <f aca="false">D50+E50+F50</f>
        <v>3038.69943050065</v>
      </c>
      <c r="H50" s="24" t="n">
        <f aca="false">MAX(0,C50-E50-F50)</f>
        <v>199216.459562046</v>
      </c>
    </row>
    <row r="51" customFormat="false" ht="15" hidden="false" customHeight="false" outlineLevel="0" collapsed="false">
      <c r="A51" s="19" t="n">
        <v>29</v>
      </c>
      <c r="B51" s="20" t="n">
        <f aca="false">EDATE(B50,12/$C$8)</f>
        <v>47150</v>
      </c>
      <c r="C51" s="21" t="n">
        <f aca="false">H50</f>
        <v>199216.459562046</v>
      </c>
      <c r="D51" s="21" t="n">
        <f aca="false">IF(C51&lt;=0,0,C51*$C$6/$C$8)</f>
        <v>1079.08915596108</v>
      </c>
      <c r="E51" s="21" t="n">
        <f aca="false">IF(C51&lt;=0,0,MIN($C$12-D51,C51))</f>
        <v>1759.61027453957</v>
      </c>
      <c r="F51" s="21" t="n">
        <f aca="false">IF(C51&lt;=0,0,MIN($C$10,C51-E51))</f>
        <v>200</v>
      </c>
      <c r="G51" s="21" t="n">
        <f aca="false">D51+E51+F51</f>
        <v>3038.69943050065</v>
      </c>
      <c r="H51" s="21" t="n">
        <f aca="false">MAX(0,C51-E51-F51)</f>
        <v>197256.849287507</v>
      </c>
    </row>
    <row r="52" customFormat="false" ht="15" hidden="false" customHeight="false" outlineLevel="0" collapsed="false">
      <c r="A52" s="22" t="n">
        <v>30</v>
      </c>
      <c r="B52" s="23" t="n">
        <f aca="false">EDATE(B51,12/$C$8)</f>
        <v>47178</v>
      </c>
      <c r="C52" s="24" t="n">
        <f aca="false">H51</f>
        <v>197256.849287507</v>
      </c>
      <c r="D52" s="24" t="n">
        <f aca="false">IF(C52&lt;=0,0,C52*$C$6/$C$8)</f>
        <v>1068.47460030733</v>
      </c>
      <c r="E52" s="24" t="n">
        <f aca="false">IF(C52&lt;=0,0,MIN($C$12-D52,C52))</f>
        <v>1770.22483019332</v>
      </c>
      <c r="F52" s="24" t="n">
        <f aca="false">IF(C52&lt;=0,0,MIN($C$10,C52-E52))</f>
        <v>200</v>
      </c>
      <c r="G52" s="24" t="n">
        <f aca="false">D52+E52+F52</f>
        <v>3038.69943050065</v>
      </c>
      <c r="H52" s="24" t="n">
        <f aca="false">MAX(0,C52-E52-F52)</f>
        <v>195286.624457313</v>
      </c>
    </row>
    <row r="53" customFormat="false" ht="15" hidden="false" customHeight="false" outlineLevel="0" collapsed="false">
      <c r="A53" s="19" t="n">
        <v>31</v>
      </c>
      <c r="B53" s="20" t="n">
        <f aca="false">EDATE(B52,12/$C$8)</f>
        <v>47209</v>
      </c>
      <c r="C53" s="21" t="n">
        <f aca="false">H52</f>
        <v>195286.624457313</v>
      </c>
      <c r="D53" s="21" t="n">
        <f aca="false">IF(C53&lt;=0,0,C53*$C$6/$C$8)</f>
        <v>1057.80254914378</v>
      </c>
      <c r="E53" s="21" t="n">
        <f aca="false">IF(C53&lt;=0,0,MIN($C$12-D53,C53))</f>
        <v>1780.89688135687</v>
      </c>
      <c r="F53" s="21" t="n">
        <f aca="false">IF(C53&lt;=0,0,MIN($C$10,C53-E53))</f>
        <v>200</v>
      </c>
      <c r="G53" s="21" t="n">
        <f aca="false">D53+E53+F53</f>
        <v>3038.69943050065</v>
      </c>
      <c r="H53" s="21" t="n">
        <f aca="false">MAX(0,C53-E53-F53)</f>
        <v>193305.727575956</v>
      </c>
    </row>
    <row r="54" customFormat="false" ht="15" hidden="false" customHeight="false" outlineLevel="0" collapsed="false">
      <c r="A54" s="22" t="n">
        <v>32</v>
      </c>
      <c r="B54" s="23" t="n">
        <f aca="false">EDATE(B53,12/$C$8)</f>
        <v>47239</v>
      </c>
      <c r="C54" s="24" t="n">
        <f aca="false">H53</f>
        <v>193305.727575956</v>
      </c>
      <c r="D54" s="24" t="n">
        <f aca="false">IF(C54&lt;=0,0,C54*$C$6/$C$8)</f>
        <v>1047.07269103643</v>
      </c>
      <c r="E54" s="24" t="n">
        <f aca="false">IF(C54&lt;=0,0,MIN($C$12-D54,C54))</f>
        <v>1791.62673946422</v>
      </c>
      <c r="F54" s="24" t="n">
        <f aca="false">IF(C54&lt;=0,0,MIN($C$10,C54-E54))</f>
        <v>200</v>
      </c>
      <c r="G54" s="24" t="n">
        <f aca="false">D54+E54+F54</f>
        <v>3038.69943050065</v>
      </c>
      <c r="H54" s="24" t="n">
        <f aca="false">MAX(0,C54-E54-F54)</f>
        <v>191314.100836492</v>
      </c>
    </row>
    <row r="55" customFormat="false" ht="15" hidden="false" customHeight="false" outlineLevel="0" collapsed="false">
      <c r="A55" s="19" t="n">
        <v>33</v>
      </c>
      <c r="B55" s="20" t="n">
        <f aca="false">EDATE(B54,12/$C$8)</f>
        <v>47270</v>
      </c>
      <c r="C55" s="21" t="n">
        <f aca="false">H54</f>
        <v>191314.100836492</v>
      </c>
      <c r="D55" s="21" t="n">
        <f aca="false">IF(C55&lt;=0,0,C55*$C$6/$C$8)</f>
        <v>1036.28471286433</v>
      </c>
      <c r="E55" s="21" t="n">
        <f aca="false">IF(C55&lt;=0,0,MIN($C$12-D55,C55))</f>
        <v>1802.41471763632</v>
      </c>
      <c r="F55" s="21" t="n">
        <f aca="false">IF(C55&lt;=0,0,MIN($C$10,C55-E55))</f>
        <v>200</v>
      </c>
      <c r="G55" s="21" t="n">
        <f aca="false">D55+E55+F55</f>
        <v>3038.69943050065</v>
      </c>
      <c r="H55" s="21" t="n">
        <f aca="false">MAX(0,C55-E55-F55)</f>
        <v>189311.686118856</v>
      </c>
    </row>
    <row r="56" customFormat="false" ht="15" hidden="false" customHeight="false" outlineLevel="0" collapsed="false">
      <c r="A56" s="22" t="n">
        <v>34</v>
      </c>
      <c r="B56" s="23" t="n">
        <f aca="false">EDATE(B55,12/$C$8)</f>
        <v>47300</v>
      </c>
      <c r="C56" s="24" t="n">
        <f aca="false">H55</f>
        <v>189311.686118856</v>
      </c>
      <c r="D56" s="24" t="n">
        <f aca="false">IF(C56&lt;=0,0,C56*$C$6/$C$8)</f>
        <v>1025.43829981047</v>
      </c>
      <c r="E56" s="24" t="n">
        <f aca="false">IF(C56&lt;=0,0,MIN($C$12-D56,C56))</f>
        <v>1813.26113069018</v>
      </c>
      <c r="F56" s="24" t="n">
        <f aca="false">IF(C56&lt;=0,0,MIN($C$10,C56-E56))</f>
        <v>200</v>
      </c>
      <c r="G56" s="24" t="n">
        <f aca="false">D56+E56+F56</f>
        <v>3038.69943050065</v>
      </c>
      <c r="H56" s="24" t="n">
        <f aca="false">MAX(0,C56-E56-F56)</f>
        <v>187298.424988166</v>
      </c>
    </row>
    <row r="57" customFormat="false" ht="15" hidden="false" customHeight="false" outlineLevel="0" collapsed="false">
      <c r="A57" s="19" t="n">
        <v>35</v>
      </c>
      <c r="B57" s="20" t="n">
        <f aca="false">EDATE(B56,12/$C$8)</f>
        <v>47331</v>
      </c>
      <c r="C57" s="21" t="n">
        <f aca="false">H56</f>
        <v>187298.424988166</v>
      </c>
      <c r="D57" s="21" t="n">
        <f aca="false">IF(C57&lt;=0,0,C57*$C$6/$C$8)</f>
        <v>1014.53313535256</v>
      </c>
      <c r="E57" s="21" t="n">
        <f aca="false">IF(C57&lt;=0,0,MIN($C$12-D57,C57))</f>
        <v>1824.16629514809</v>
      </c>
      <c r="F57" s="21" t="n">
        <f aca="false">IF(C57&lt;=0,0,MIN($C$10,C57-E57))</f>
        <v>200</v>
      </c>
      <c r="G57" s="21" t="n">
        <f aca="false">D57+E57+F57</f>
        <v>3038.69943050065</v>
      </c>
      <c r="H57" s="21" t="n">
        <f aca="false">MAX(0,C57-E57-F57)</f>
        <v>185274.258693018</v>
      </c>
    </row>
    <row r="58" customFormat="false" ht="15" hidden="false" customHeight="false" outlineLevel="0" collapsed="false">
      <c r="A58" s="22" t="n">
        <v>36</v>
      </c>
      <c r="B58" s="23" t="n">
        <f aca="false">EDATE(B57,12/$C$8)</f>
        <v>47362</v>
      </c>
      <c r="C58" s="24" t="n">
        <f aca="false">H57</f>
        <v>185274.258693018</v>
      </c>
      <c r="D58" s="24" t="n">
        <f aca="false">IF(C58&lt;=0,0,C58*$C$6/$C$8)</f>
        <v>1003.56890125385</v>
      </c>
      <c r="E58" s="24" t="n">
        <f aca="false">IF(C58&lt;=0,0,MIN($C$12-D58,C58))</f>
        <v>1835.1305292468</v>
      </c>
      <c r="F58" s="24" t="n">
        <f aca="false">IF(C58&lt;=0,0,MIN($C$10,C58-E58))</f>
        <v>200</v>
      </c>
      <c r="G58" s="24" t="n">
        <f aca="false">D58+E58+F58</f>
        <v>3038.69943050065</v>
      </c>
      <c r="H58" s="24" t="n">
        <f aca="false">MAX(0,C58-E58-F58)</f>
        <v>183239.128163771</v>
      </c>
    </row>
    <row r="59" customFormat="false" ht="15" hidden="false" customHeight="false" outlineLevel="0" collapsed="false">
      <c r="A59" s="19" t="n">
        <v>37</v>
      </c>
      <c r="B59" s="20" t="n">
        <f aca="false">EDATE(B58,12/$C$8)</f>
        <v>47392</v>
      </c>
      <c r="C59" s="21" t="n">
        <f aca="false">H58</f>
        <v>183239.128163771</v>
      </c>
      <c r="D59" s="21" t="n">
        <f aca="false">IF(C59&lt;=0,0,C59*$C$6/$C$8)</f>
        <v>992.545277553759</v>
      </c>
      <c r="E59" s="21" t="n">
        <f aca="false">IF(C59&lt;=0,0,MIN($C$12-D59,C59))</f>
        <v>1846.15415294689</v>
      </c>
      <c r="F59" s="21" t="n">
        <f aca="false">IF(C59&lt;=0,0,MIN($C$10,C59-E59))</f>
        <v>200</v>
      </c>
      <c r="G59" s="21" t="n">
        <f aca="false">D59+E59+F59</f>
        <v>3038.69943050065</v>
      </c>
      <c r="H59" s="21" t="n">
        <f aca="false">MAX(0,C59-E59-F59)</f>
        <v>181192.974010824</v>
      </c>
    </row>
    <row r="60" customFormat="false" ht="15" hidden="false" customHeight="false" outlineLevel="0" collapsed="false">
      <c r="A60" s="22" t="n">
        <v>38</v>
      </c>
      <c r="B60" s="23" t="n">
        <f aca="false">EDATE(B59,12/$C$8)</f>
        <v>47423</v>
      </c>
      <c r="C60" s="24" t="n">
        <f aca="false">H59</f>
        <v>181192.974010824</v>
      </c>
      <c r="D60" s="24" t="n">
        <f aca="false">IF(C60&lt;=0,0,C60*$C$6/$C$8)</f>
        <v>981.46194255863</v>
      </c>
      <c r="E60" s="24" t="n">
        <f aca="false">IF(C60&lt;=0,0,MIN($C$12-D60,C60))</f>
        <v>1857.23748794202</v>
      </c>
      <c r="F60" s="24" t="n">
        <f aca="false">IF(C60&lt;=0,0,MIN($C$10,C60-E60))</f>
        <v>200</v>
      </c>
      <c r="G60" s="24" t="n">
        <f aca="false">D60+E60+F60</f>
        <v>3038.69943050065</v>
      </c>
      <c r="H60" s="24" t="n">
        <f aca="false">MAX(0,C60-E60-F60)</f>
        <v>179135.736522882</v>
      </c>
    </row>
    <row r="61" customFormat="false" ht="15" hidden="false" customHeight="false" outlineLevel="0" collapsed="false">
      <c r="A61" s="19" t="n">
        <v>39</v>
      </c>
      <c r="B61" s="20" t="n">
        <f aca="false">EDATE(B60,12/$C$8)</f>
        <v>47453</v>
      </c>
      <c r="C61" s="21" t="n">
        <f aca="false">H60</f>
        <v>179135.736522882</v>
      </c>
      <c r="D61" s="21" t="n">
        <f aca="false">IF(C61&lt;=0,0,C61*$C$6/$C$8)</f>
        <v>970.318572832277</v>
      </c>
      <c r="E61" s="21" t="n">
        <f aca="false">IF(C61&lt;=0,0,MIN($C$12-D61,C61))</f>
        <v>1868.38085766837</v>
      </c>
      <c r="F61" s="21" t="n">
        <f aca="false">IF(C61&lt;=0,0,MIN($C$10,C61-E61))</f>
        <v>200</v>
      </c>
      <c r="G61" s="21" t="n">
        <f aca="false">D61+E61+F61</f>
        <v>3038.69943050065</v>
      </c>
      <c r="H61" s="21" t="n">
        <f aca="false">MAX(0,C61-E61-F61)</f>
        <v>177067.355665214</v>
      </c>
    </row>
    <row r="62" customFormat="false" ht="15" hidden="false" customHeight="false" outlineLevel="0" collapsed="false">
      <c r="A62" s="22" t="n">
        <v>40</v>
      </c>
      <c r="B62" s="23" t="n">
        <f aca="false">EDATE(B61,12/$C$8)</f>
        <v>47484</v>
      </c>
      <c r="C62" s="24" t="n">
        <f aca="false">H61</f>
        <v>177067.355665214</v>
      </c>
      <c r="D62" s="24" t="n">
        <f aca="false">IF(C62&lt;=0,0,C62*$C$6/$C$8)</f>
        <v>959.114843186573</v>
      </c>
      <c r="E62" s="24" t="n">
        <f aca="false">IF(C62&lt;=0,0,MIN($C$12-D62,C62))</f>
        <v>1879.58458731408</v>
      </c>
      <c r="F62" s="24" t="n">
        <f aca="false">IF(C62&lt;=0,0,MIN($C$10,C62-E62))</f>
        <v>200</v>
      </c>
      <c r="G62" s="24" t="n">
        <f aca="false">D62+E62+F62</f>
        <v>3038.69943050065</v>
      </c>
      <c r="H62" s="24" t="n">
        <f aca="false">MAX(0,C62-E62-F62)</f>
        <v>174987.771077899</v>
      </c>
    </row>
    <row r="63" customFormat="false" ht="15" hidden="false" customHeight="false" outlineLevel="0" collapsed="false">
      <c r="A63" s="19" t="n">
        <v>41</v>
      </c>
      <c r="B63" s="20" t="n">
        <f aca="false">EDATE(B62,12/$C$8)</f>
        <v>47515</v>
      </c>
      <c r="C63" s="21" t="n">
        <f aca="false">H62</f>
        <v>174987.771077899</v>
      </c>
      <c r="D63" s="21" t="n">
        <f aca="false">IF(C63&lt;=0,0,C63*$C$6/$C$8)</f>
        <v>947.850426671955</v>
      </c>
      <c r="E63" s="21" t="n">
        <f aca="false">IF(C63&lt;=0,0,MIN($C$12-D63,C63))</f>
        <v>1890.8490038287</v>
      </c>
      <c r="F63" s="21" t="n">
        <f aca="false">IF(C63&lt;=0,0,MIN($C$10,C63-E63))</f>
        <v>200</v>
      </c>
      <c r="G63" s="21" t="n">
        <f aca="false">D63+E63+F63</f>
        <v>3038.69943050065</v>
      </c>
      <c r="H63" s="21" t="n">
        <f aca="false">MAX(0,C63-E63-F63)</f>
        <v>172896.922074071</v>
      </c>
    </row>
    <row r="64" customFormat="false" ht="15" hidden="false" customHeight="false" outlineLevel="0" collapsed="false">
      <c r="A64" s="22" t="n">
        <v>42</v>
      </c>
      <c r="B64" s="23" t="n">
        <f aca="false">EDATE(B63,12/$C$8)</f>
        <v>47543</v>
      </c>
      <c r="C64" s="24" t="n">
        <f aca="false">H63</f>
        <v>172896.922074071</v>
      </c>
      <c r="D64" s="24" t="n">
        <f aca="false">IF(C64&lt;=0,0,C64*$C$6/$C$8)</f>
        <v>936.524994567883</v>
      </c>
      <c r="E64" s="24" t="n">
        <f aca="false">IF(C64&lt;=0,0,MIN($C$12-D64,C64))</f>
        <v>1902.17443593277</v>
      </c>
      <c r="F64" s="24" t="n">
        <f aca="false">IF(C64&lt;=0,0,MIN($C$10,C64-E64))</f>
        <v>200</v>
      </c>
      <c r="G64" s="24" t="n">
        <f aca="false">D64+E64+F64</f>
        <v>3038.69943050065</v>
      </c>
      <c r="H64" s="24" t="n">
        <f aca="false">MAX(0,C64-E64-F64)</f>
        <v>170794.747638138</v>
      </c>
    </row>
    <row r="65" customFormat="false" ht="15" hidden="false" customHeight="false" outlineLevel="0" collapsed="false">
      <c r="A65" s="19" t="n">
        <v>43</v>
      </c>
      <c r="B65" s="20" t="n">
        <f aca="false">EDATE(B64,12/$C$8)</f>
        <v>47574</v>
      </c>
      <c r="C65" s="21" t="n">
        <f aca="false">H64</f>
        <v>170794.747638138</v>
      </c>
      <c r="D65" s="21" t="n">
        <f aca="false">IF(C65&lt;=0,0,C65*$C$6/$C$8)</f>
        <v>925.138216373247</v>
      </c>
      <c r="E65" s="21" t="n">
        <f aca="false">IF(C65&lt;=0,0,MIN($C$12-D65,C65))</f>
        <v>1913.5612141274</v>
      </c>
      <c r="F65" s="21" t="n">
        <f aca="false">IF(C65&lt;=0,0,MIN($C$10,C65-E65))</f>
        <v>200</v>
      </c>
      <c r="G65" s="21" t="n">
        <f aca="false">D65+E65+F65</f>
        <v>3038.69943050065</v>
      </c>
      <c r="H65" s="21" t="n">
        <f aca="false">MAX(0,C65-E65-F65)</f>
        <v>168681.186424011</v>
      </c>
    </row>
    <row r="66" customFormat="false" ht="15" hidden="false" customHeight="false" outlineLevel="0" collapsed="false">
      <c r="A66" s="22" t="n">
        <v>44</v>
      </c>
      <c r="B66" s="23" t="n">
        <f aca="false">EDATE(B65,12/$C$8)</f>
        <v>47604</v>
      </c>
      <c r="C66" s="24" t="n">
        <f aca="false">H65</f>
        <v>168681.186424011</v>
      </c>
      <c r="D66" s="24" t="n">
        <f aca="false">IF(C66&lt;=0,0,C66*$C$6/$C$8)</f>
        <v>913.689759796724</v>
      </c>
      <c r="E66" s="24" t="n">
        <f aca="false">IF(C66&lt;=0,0,MIN($C$12-D66,C66))</f>
        <v>1925.00967070393</v>
      </c>
      <c r="F66" s="24" t="n">
        <f aca="false">IF(C66&lt;=0,0,MIN($C$10,C66-E66))</f>
        <v>200</v>
      </c>
      <c r="G66" s="24" t="n">
        <f aca="false">D66+E66+F66</f>
        <v>3038.69943050065</v>
      </c>
      <c r="H66" s="24" t="n">
        <f aca="false">MAX(0,C66-E66-F66)</f>
        <v>166556.176753307</v>
      </c>
    </row>
    <row r="67" customFormat="false" ht="15" hidden="false" customHeight="false" outlineLevel="0" collapsed="false">
      <c r="A67" s="19" t="n">
        <v>45</v>
      </c>
      <c r="B67" s="20" t="n">
        <f aca="false">EDATE(B66,12/$C$8)</f>
        <v>47635</v>
      </c>
      <c r="C67" s="21" t="n">
        <f aca="false">H66</f>
        <v>166556.176753307</v>
      </c>
      <c r="D67" s="21" t="n">
        <f aca="false">IF(C67&lt;=0,0,C67*$C$6/$C$8)</f>
        <v>902.179290747078</v>
      </c>
      <c r="E67" s="21" t="n">
        <f aca="false">IF(C67&lt;=0,0,MIN($C$12-D67,C67))</f>
        <v>1936.52013975357</v>
      </c>
      <c r="F67" s="21" t="n">
        <f aca="false">IF(C67&lt;=0,0,MIN($C$10,C67-E67))</f>
        <v>200</v>
      </c>
      <c r="G67" s="21" t="n">
        <f aca="false">D67+E67+F67</f>
        <v>3038.69943050065</v>
      </c>
      <c r="H67" s="21" t="n">
        <f aca="false">MAX(0,C67-E67-F67)</f>
        <v>164419.656613553</v>
      </c>
    </row>
    <row r="68" customFormat="false" ht="15" hidden="false" customHeight="false" outlineLevel="0" collapsed="false">
      <c r="A68" s="22" t="n">
        <v>46</v>
      </c>
      <c r="B68" s="23" t="n">
        <f aca="false">EDATE(B67,12/$C$8)</f>
        <v>47665</v>
      </c>
      <c r="C68" s="24" t="n">
        <f aca="false">H67</f>
        <v>164419.656613553</v>
      </c>
      <c r="D68" s="24" t="n">
        <f aca="false">IF(C68&lt;=0,0,C68*$C$6/$C$8)</f>
        <v>890.606473323413</v>
      </c>
      <c r="E68" s="24" t="n">
        <f aca="false">IF(C68&lt;=0,0,MIN($C$12-D68,C68))</f>
        <v>1948.09295717724</v>
      </c>
      <c r="F68" s="24" t="n">
        <f aca="false">IF(C68&lt;=0,0,MIN($C$10,C68-E68))</f>
        <v>200</v>
      </c>
      <c r="G68" s="24" t="n">
        <f aca="false">D68+E68+F68</f>
        <v>3038.69943050065</v>
      </c>
      <c r="H68" s="24" t="n">
        <f aca="false">MAX(0,C68-E68-F68)</f>
        <v>162271.563656376</v>
      </c>
    </row>
    <row r="69" customFormat="false" ht="15" hidden="false" customHeight="false" outlineLevel="0" collapsed="false">
      <c r="A69" s="19" t="n">
        <v>47</v>
      </c>
      <c r="B69" s="20" t="n">
        <f aca="false">EDATE(B68,12/$C$8)</f>
        <v>47696</v>
      </c>
      <c r="C69" s="21" t="n">
        <f aca="false">H68</f>
        <v>162271.563656376</v>
      </c>
      <c r="D69" s="21" t="n">
        <f aca="false">IF(C69&lt;=0,0,C69*$C$6/$C$8)</f>
        <v>878.970969805369</v>
      </c>
      <c r="E69" s="21" t="n">
        <f aca="false">IF(C69&lt;=0,0,MIN($C$12-D69,C69))</f>
        <v>1959.72846069528</v>
      </c>
      <c r="F69" s="21" t="n">
        <f aca="false">IF(C69&lt;=0,0,MIN($C$10,C69-E69))</f>
        <v>200</v>
      </c>
      <c r="G69" s="21" t="n">
        <f aca="false">D69+E69+F69</f>
        <v>3038.69943050065</v>
      </c>
      <c r="H69" s="21" t="n">
        <f aca="false">MAX(0,C69-E69-F69)</f>
        <v>160111.835195681</v>
      </c>
    </row>
    <row r="70" customFormat="false" ht="15" hidden="false" customHeight="false" outlineLevel="0" collapsed="false">
      <c r="A70" s="22" t="n">
        <v>48</v>
      </c>
      <c r="B70" s="23" t="n">
        <f aca="false">EDATE(B69,12/$C$8)</f>
        <v>47727</v>
      </c>
      <c r="C70" s="24" t="n">
        <f aca="false">H69</f>
        <v>160111.835195681</v>
      </c>
      <c r="D70" s="24" t="n">
        <f aca="false">IF(C70&lt;=0,0,C70*$C$6/$C$8)</f>
        <v>867.27244064327</v>
      </c>
      <c r="E70" s="24" t="n">
        <f aca="false">IF(C70&lt;=0,0,MIN($C$12-D70,C70))</f>
        <v>1971.42698985738</v>
      </c>
      <c r="F70" s="24" t="n">
        <f aca="false">IF(C70&lt;=0,0,MIN($C$10,C70-E70))</f>
        <v>200</v>
      </c>
      <c r="G70" s="24" t="n">
        <f aca="false">D70+E70+F70</f>
        <v>3038.69943050065</v>
      </c>
      <c r="H70" s="24" t="n">
        <f aca="false">MAX(0,C70-E70-F70)</f>
        <v>157940.408205823</v>
      </c>
    </row>
    <row r="71" customFormat="false" ht="15" hidden="false" customHeight="false" outlineLevel="0" collapsed="false">
      <c r="A71" s="19" t="n">
        <v>49</v>
      </c>
      <c r="B71" s="20" t="n">
        <f aca="false">EDATE(B70,12/$C$8)</f>
        <v>47757</v>
      </c>
      <c r="C71" s="21" t="n">
        <f aca="false">H70</f>
        <v>157940.408205823</v>
      </c>
      <c r="D71" s="21" t="n">
        <f aca="false">IF(C71&lt;=0,0,C71*$C$6/$C$8)</f>
        <v>855.510544448209</v>
      </c>
      <c r="E71" s="21" t="n">
        <f aca="false">IF(C71&lt;=0,0,MIN($C$12-D71,C71))</f>
        <v>1983.18888605244</v>
      </c>
      <c r="F71" s="21" t="n">
        <f aca="false">IF(C71&lt;=0,0,MIN($C$10,C71-E71))</f>
        <v>200</v>
      </c>
      <c r="G71" s="21" t="n">
        <f aca="false">D71+E71+F71</f>
        <v>3038.69943050065</v>
      </c>
      <c r="H71" s="21" t="n">
        <f aca="false">MAX(0,C71-E71-F71)</f>
        <v>155757.219319771</v>
      </c>
    </row>
    <row r="72" customFormat="false" ht="15" hidden="false" customHeight="false" outlineLevel="0" collapsed="false">
      <c r="A72" s="22" t="n">
        <v>50</v>
      </c>
      <c r="B72" s="23" t="n">
        <f aca="false">EDATE(B71,12/$C$8)</f>
        <v>47788</v>
      </c>
      <c r="C72" s="24" t="n">
        <f aca="false">H71</f>
        <v>155757.219319771</v>
      </c>
      <c r="D72" s="24" t="n">
        <f aca="false">IF(C72&lt;=0,0,C72*$C$6/$C$8)</f>
        <v>843.684937982092</v>
      </c>
      <c r="E72" s="24" t="n">
        <f aca="false">IF(C72&lt;=0,0,MIN($C$12-D72,C72))</f>
        <v>1995.01449251856</v>
      </c>
      <c r="F72" s="24" t="n">
        <f aca="false">IF(C72&lt;=0,0,MIN($C$10,C72-E72))</f>
        <v>200</v>
      </c>
      <c r="G72" s="24" t="n">
        <f aca="false">D72+E72+F72</f>
        <v>3038.69943050065</v>
      </c>
      <c r="H72" s="24" t="n">
        <f aca="false">MAX(0,C72-E72-F72)</f>
        <v>153562.204827252</v>
      </c>
    </row>
    <row r="73" customFormat="false" ht="15" hidden="false" customHeight="false" outlineLevel="0" collapsed="false">
      <c r="A73" s="19" t="n">
        <v>51</v>
      </c>
      <c r="B73" s="20" t="n">
        <f aca="false">EDATE(B72,12/$C$8)</f>
        <v>47818</v>
      </c>
      <c r="C73" s="21" t="n">
        <f aca="false">H72</f>
        <v>153562.204827252</v>
      </c>
      <c r="D73" s="21" t="n">
        <f aca="false">IF(C73&lt;=0,0,C73*$C$6/$C$8)</f>
        <v>831.795276147616</v>
      </c>
      <c r="E73" s="21" t="n">
        <f aca="false">IF(C73&lt;=0,0,MIN($C$12-D73,C73))</f>
        <v>2006.90415435303</v>
      </c>
      <c r="F73" s="21" t="n">
        <f aca="false">IF(C73&lt;=0,0,MIN($C$10,C73-E73))</f>
        <v>200</v>
      </c>
      <c r="G73" s="21" t="n">
        <f aca="false">D73+E73+F73</f>
        <v>3038.69943050065</v>
      </c>
      <c r="H73" s="21" t="n">
        <f aca="false">MAX(0,C73-E73-F73)</f>
        <v>151355.300672899</v>
      </c>
    </row>
    <row r="74" customFormat="false" ht="15" hidden="false" customHeight="false" outlineLevel="0" collapsed="false">
      <c r="A74" s="22" t="n">
        <v>52</v>
      </c>
      <c r="B74" s="23" t="n">
        <f aca="false">EDATE(B73,12/$C$8)</f>
        <v>47849</v>
      </c>
      <c r="C74" s="24" t="n">
        <f aca="false">H73</f>
        <v>151355.300672899</v>
      </c>
      <c r="D74" s="24" t="n">
        <f aca="false">IF(C74&lt;=0,0,C74*$C$6/$C$8)</f>
        <v>819.841211978204</v>
      </c>
      <c r="E74" s="24" t="n">
        <f aca="false">IF(C74&lt;=0,0,MIN($C$12-D74,C74))</f>
        <v>2018.85821852245</v>
      </c>
      <c r="F74" s="24" t="n">
        <f aca="false">IF(C74&lt;=0,0,MIN($C$10,C74-E74))</f>
        <v>200</v>
      </c>
      <c r="G74" s="24" t="n">
        <f aca="false">D74+E74+F74</f>
        <v>3038.69943050065</v>
      </c>
      <c r="H74" s="24" t="n">
        <f aca="false">MAX(0,C74-E74-F74)</f>
        <v>149136.442454377</v>
      </c>
    </row>
    <row r="75" customFormat="false" ht="15" hidden="false" customHeight="false" outlineLevel="0" collapsed="false">
      <c r="A75" s="19" t="n">
        <v>53</v>
      </c>
      <c r="B75" s="20" t="n">
        <f aca="false">EDATE(B74,12/$C$8)</f>
        <v>47880</v>
      </c>
      <c r="C75" s="21" t="n">
        <f aca="false">H74</f>
        <v>149136.442454377</v>
      </c>
      <c r="D75" s="21" t="n">
        <f aca="false">IF(C75&lt;=0,0,C75*$C$6/$C$8)</f>
        <v>807.822396627874</v>
      </c>
      <c r="E75" s="21" t="n">
        <f aca="false">IF(C75&lt;=0,0,MIN($C$12-D75,C75))</f>
        <v>2030.87703387278</v>
      </c>
      <c r="F75" s="21" t="n">
        <f aca="false">IF(C75&lt;=0,0,MIN($C$10,C75-E75))</f>
        <v>200</v>
      </c>
      <c r="G75" s="21" t="n">
        <f aca="false">D75+E75+F75</f>
        <v>3038.69943050065</v>
      </c>
      <c r="H75" s="21" t="n">
        <f aca="false">MAX(0,C75-E75-F75)</f>
        <v>146905.565420504</v>
      </c>
    </row>
    <row r="76" customFormat="false" ht="15" hidden="false" customHeight="false" outlineLevel="0" collapsed="false">
      <c r="A76" s="22" t="n">
        <v>54</v>
      </c>
      <c r="B76" s="23" t="n">
        <f aca="false">EDATE(B75,12/$C$8)</f>
        <v>47908</v>
      </c>
      <c r="C76" s="24" t="n">
        <f aca="false">H75</f>
        <v>146905.565420504</v>
      </c>
      <c r="D76" s="24" t="n">
        <f aca="false">IF(C76&lt;=0,0,C76*$C$6/$C$8)</f>
        <v>795.738479361063</v>
      </c>
      <c r="E76" s="24" t="n">
        <f aca="false">IF(C76&lt;=0,0,MIN($C$12-D76,C76))</f>
        <v>2042.96095113959</v>
      </c>
      <c r="F76" s="24" t="n">
        <f aca="false">IF(C76&lt;=0,0,MIN($C$10,C76-E76))</f>
        <v>200</v>
      </c>
      <c r="G76" s="24" t="n">
        <f aca="false">D76+E76+F76</f>
        <v>3038.69943050065</v>
      </c>
      <c r="H76" s="24" t="n">
        <f aca="false">MAX(0,C76-E76-F76)</f>
        <v>144662.604469364</v>
      </c>
    </row>
    <row r="77" customFormat="false" ht="15" hidden="false" customHeight="false" outlineLevel="0" collapsed="false">
      <c r="A77" s="19" t="n">
        <v>55</v>
      </c>
      <c r="B77" s="20" t="n">
        <f aca="false">EDATE(B76,12/$C$8)</f>
        <v>47939</v>
      </c>
      <c r="C77" s="21" t="n">
        <f aca="false">H76</f>
        <v>144662.604469364</v>
      </c>
      <c r="D77" s="21" t="n">
        <f aca="false">IF(C77&lt;=0,0,C77*$C$6/$C$8)</f>
        <v>783.58910754239</v>
      </c>
      <c r="E77" s="21" t="n">
        <f aca="false">IF(C77&lt;=0,0,MIN($C$12-D77,C77))</f>
        <v>2055.11032295826</v>
      </c>
      <c r="F77" s="21" t="n">
        <f aca="false">IF(C77&lt;=0,0,MIN($C$10,C77-E77))</f>
        <v>200</v>
      </c>
      <c r="G77" s="21" t="n">
        <f aca="false">D77+E77+F77</f>
        <v>3038.69943050065</v>
      </c>
      <c r="H77" s="21" t="n">
        <f aca="false">MAX(0,C77-E77-F77)</f>
        <v>142407.494146406</v>
      </c>
    </row>
    <row r="78" customFormat="false" ht="15" hidden="false" customHeight="false" outlineLevel="0" collapsed="false">
      <c r="A78" s="22" t="n">
        <v>56</v>
      </c>
      <c r="B78" s="23" t="n">
        <f aca="false">EDATE(B77,12/$C$8)</f>
        <v>47969</v>
      </c>
      <c r="C78" s="24" t="n">
        <f aca="false">H77</f>
        <v>142407.494146406</v>
      </c>
      <c r="D78" s="24" t="n">
        <f aca="false">IF(C78&lt;=0,0,C78*$C$6/$C$8)</f>
        <v>771.373926626366</v>
      </c>
      <c r="E78" s="24" t="n">
        <f aca="false">IF(C78&lt;=0,0,MIN($C$12-D78,C78))</f>
        <v>2067.32550387428</v>
      </c>
      <c r="F78" s="24" t="n">
        <f aca="false">IF(C78&lt;=0,0,MIN($C$10,C78-E78))</f>
        <v>200</v>
      </c>
      <c r="G78" s="24" t="n">
        <f aca="false">D78+E78+F78</f>
        <v>3038.69943050065</v>
      </c>
      <c r="H78" s="24" t="n">
        <f aca="false">MAX(0,C78-E78-F78)</f>
        <v>140140.168642532</v>
      </c>
    </row>
    <row r="79" customFormat="false" ht="15" hidden="false" customHeight="false" outlineLevel="0" collapsed="false">
      <c r="A79" s="19" t="n">
        <v>57</v>
      </c>
      <c r="B79" s="20" t="n">
        <f aca="false">EDATE(B78,12/$C$8)</f>
        <v>48000</v>
      </c>
      <c r="C79" s="21" t="n">
        <f aca="false">H78</f>
        <v>140140.168642532</v>
      </c>
      <c r="D79" s="21" t="n">
        <f aca="false">IF(C79&lt;=0,0,C79*$C$6/$C$8)</f>
        <v>759.092580147047</v>
      </c>
      <c r="E79" s="21" t="n">
        <f aca="false">IF(C79&lt;=0,0,MIN($C$12-D79,C79))</f>
        <v>2079.6068503536</v>
      </c>
      <c r="F79" s="21" t="n">
        <f aca="false">IF(C79&lt;=0,0,MIN($C$10,C79-E79))</f>
        <v>200</v>
      </c>
      <c r="G79" s="21" t="n">
        <f aca="false">D79+E79+F79</f>
        <v>3038.69943050065</v>
      </c>
      <c r="H79" s="21" t="n">
        <f aca="false">MAX(0,C79-E79-F79)</f>
        <v>137860.561792178</v>
      </c>
    </row>
    <row r="80" customFormat="false" ht="15" hidden="false" customHeight="false" outlineLevel="0" collapsed="false">
      <c r="A80" s="22" t="n">
        <v>58</v>
      </c>
      <c r="B80" s="23" t="n">
        <f aca="false">EDATE(B79,12/$C$8)</f>
        <v>48030</v>
      </c>
      <c r="C80" s="24" t="n">
        <f aca="false">H79</f>
        <v>137860.561792178</v>
      </c>
      <c r="D80" s="24" t="n">
        <f aca="false">IF(C80&lt;=0,0,C80*$C$6/$C$8)</f>
        <v>746.744709707632</v>
      </c>
      <c r="E80" s="24" t="n">
        <f aca="false">IF(C80&lt;=0,0,MIN($C$12-D80,C80))</f>
        <v>2091.95472079302</v>
      </c>
      <c r="F80" s="24" t="n">
        <f aca="false">IF(C80&lt;=0,0,MIN($C$10,C80-E80))</f>
        <v>200</v>
      </c>
      <c r="G80" s="24" t="n">
        <f aca="false">D80+E80+F80</f>
        <v>3038.69943050065</v>
      </c>
      <c r="H80" s="24" t="n">
        <f aca="false">MAX(0,C80-E80-F80)</f>
        <v>135568.607071385</v>
      </c>
    </row>
    <row r="81" customFormat="false" ht="15" hidden="false" customHeight="false" outlineLevel="0" collapsed="false">
      <c r="A81" s="19" t="n">
        <v>59</v>
      </c>
      <c r="B81" s="20" t="n">
        <f aca="false">EDATE(B80,12/$C$8)</f>
        <v>48061</v>
      </c>
      <c r="C81" s="21" t="n">
        <f aca="false">H80</f>
        <v>135568.607071385</v>
      </c>
      <c r="D81" s="21" t="n">
        <f aca="false">IF(C81&lt;=0,0,C81*$C$6/$C$8)</f>
        <v>734.329954970003</v>
      </c>
      <c r="E81" s="21" t="n">
        <f aca="false">IF(C81&lt;=0,0,MIN($C$12-D81,C81))</f>
        <v>2104.36947553065</v>
      </c>
      <c r="F81" s="21" t="n">
        <f aca="false">IF(C81&lt;=0,0,MIN($C$10,C81-E81))</f>
        <v>200</v>
      </c>
      <c r="G81" s="21" t="n">
        <f aca="false">D81+E81+F81</f>
        <v>3038.69943050065</v>
      </c>
      <c r="H81" s="21" t="n">
        <f aca="false">MAX(0,C81-E81-F81)</f>
        <v>133264.237595855</v>
      </c>
    </row>
    <row r="82" customFormat="false" ht="15" hidden="false" customHeight="false" outlineLevel="0" collapsed="false">
      <c r="A82" s="22" t="n">
        <v>60</v>
      </c>
      <c r="B82" s="23" t="n">
        <f aca="false">EDATE(B81,12/$C$8)</f>
        <v>48092</v>
      </c>
      <c r="C82" s="24" t="n">
        <f aca="false">H81</f>
        <v>133264.237595855</v>
      </c>
      <c r="D82" s="24" t="n">
        <f aca="false">IF(C82&lt;=0,0,C82*$C$6/$C$8)</f>
        <v>721.847953644212</v>
      </c>
      <c r="E82" s="24" t="n">
        <f aca="false">IF(C82&lt;=0,0,MIN($C$12-D82,C82))</f>
        <v>2116.85147685644</v>
      </c>
      <c r="F82" s="24" t="n">
        <f aca="false">IF(C82&lt;=0,0,MIN($C$10,C82-E82))</f>
        <v>200</v>
      </c>
      <c r="G82" s="24" t="n">
        <f aca="false">D82+E82+F82</f>
        <v>3038.69943050065</v>
      </c>
      <c r="H82" s="24" t="n">
        <f aca="false">MAX(0,C82-E82-F82)</f>
        <v>130947.386118998</v>
      </c>
    </row>
    <row r="83" customFormat="false" ht="15" hidden="false" customHeight="false" outlineLevel="0" collapsed="false">
      <c r="A83" s="19" t="n">
        <v>61</v>
      </c>
      <c r="B83" s="20" t="n">
        <f aca="false">EDATE(B82,12/$C$8)</f>
        <v>48122</v>
      </c>
      <c r="C83" s="21" t="n">
        <f aca="false">H82</f>
        <v>130947.386118998</v>
      </c>
      <c r="D83" s="21" t="n">
        <f aca="false">IF(C83&lt;=0,0,C83*$C$6/$C$8)</f>
        <v>709.298341477906</v>
      </c>
      <c r="E83" s="21" t="n">
        <f aca="false">IF(C83&lt;=0,0,MIN($C$12-D83,C83))</f>
        <v>2129.40108902274</v>
      </c>
      <c r="F83" s="21" t="n">
        <f aca="false">IF(C83&lt;=0,0,MIN($C$10,C83-E83))</f>
        <v>200</v>
      </c>
      <c r="G83" s="21" t="n">
        <f aca="false">D83+E83+F83</f>
        <v>3038.69943050065</v>
      </c>
      <c r="H83" s="21" t="n">
        <f aca="false">MAX(0,C83-E83-F83)</f>
        <v>128617.985029975</v>
      </c>
    </row>
    <row r="84" customFormat="false" ht="15" hidden="false" customHeight="false" outlineLevel="0" collapsed="false">
      <c r="A84" s="22" t="n">
        <v>62</v>
      </c>
      <c r="B84" s="23" t="n">
        <f aca="false">EDATE(B83,12/$C$8)</f>
        <v>48153</v>
      </c>
      <c r="C84" s="24" t="n">
        <f aca="false">H83</f>
        <v>128617.985029975</v>
      </c>
      <c r="D84" s="24" t="n">
        <f aca="false">IF(C84&lt;=0,0,C84*$C$6/$C$8)</f>
        <v>696.6807522457</v>
      </c>
      <c r="E84" s="24" t="n">
        <f aca="false">IF(C84&lt;=0,0,MIN($C$12-D84,C84))</f>
        <v>2142.01867825495</v>
      </c>
      <c r="F84" s="24" t="n">
        <f aca="false">IF(C84&lt;=0,0,MIN($C$10,C84-E84))</f>
        <v>200</v>
      </c>
      <c r="G84" s="24" t="n">
        <f aca="false">D84+E84+F84</f>
        <v>3038.69943050065</v>
      </c>
      <c r="H84" s="24" t="n">
        <f aca="false">MAX(0,C84-E84-F84)</f>
        <v>126275.96635172</v>
      </c>
    </row>
    <row r="85" customFormat="false" ht="15" hidden="false" customHeight="false" outlineLevel="0" collapsed="false">
      <c r="A85" s="19" t="n">
        <v>63</v>
      </c>
      <c r="B85" s="20" t="n">
        <f aca="false">EDATE(B84,12/$C$8)</f>
        <v>48183</v>
      </c>
      <c r="C85" s="21" t="n">
        <f aca="false">H84</f>
        <v>126275.96635172</v>
      </c>
      <c r="D85" s="21" t="n">
        <f aca="false">IF(C85&lt;=0,0,C85*$C$6/$C$8)</f>
        <v>683.994817738485</v>
      </c>
      <c r="E85" s="21" t="n">
        <f aca="false">IF(C85&lt;=0,0,MIN($C$12-D85,C85))</f>
        <v>2154.70461276216</v>
      </c>
      <c r="F85" s="21" t="n">
        <f aca="false">IF(C85&lt;=0,0,MIN($C$10,C85-E85))</f>
        <v>200</v>
      </c>
      <c r="G85" s="21" t="n">
        <f aca="false">D85+E85+F85</f>
        <v>3038.69943050065</v>
      </c>
      <c r="H85" s="21" t="n">
        <f aca="false">MAX(0,C85-E85-F85)</f>
        <v>123921.261738958</v>
      </c>
    </row>
    <row r="86" customFormat="false" ht="15" hidden="false" customHeight="false" outlineLevel="0" collapsed="false">
      <c r="A86" s="22" t="n">
        <v>64</v>
      </c>
      <c r="B86" s="23" t="n">
        <f aca="false">EDATE(B85,12/$C$8)</f>
        <v>48214</v>
      </c>
      <c r="C86" s="24" t="n">
        <f aca="false">H85</f>
        <v>123921.261738958</v>
      </c>
      <c r="D86" s="24" t="n">
        <f aca="false">IF(C86&lt;=0,0,C86*$C$6/$C$8)</f>
        <v>671.24016775269</v>
      </c>
      <c r="E86" s="24" t="n">
        <f aca="false">IF(C86&lt;=0,0,MIN($C$12-D86,C86))</f>
        <v>2167.45926274796</v>
      </c>
      <c r="F86" s="24" t="n">
        <f aca="false">IF(C86&lt;=0,0,MIN($C$10,C86-E86))</f>
        <v>200</v>
      </c>
      <c r="G86" s="24" t="n">
        <f aca="false">D86+E86+F86</f>
        <v>3038.69943050065</v>
      </c>
      <c r="H86" s="24" t="n">
        <f aca="false">MAX(0,C86-E86-F86)</f>
        <v>121553.80247621</v>
      </c>
    </row>
    <row r="87" customFormat="false" ht="15" hidden="false" customHeight="false" outlineLevel="0" collapsed="false">
      <c r="A87" s="19" t="n">
        <v>65</v>
      </c>
      <c r="B87" s="20" t="n">
        <f aca="false">EDATE(B86,12/$C$8)</f>
        <v>48245</v>
      </c>
      <c r="C87" s="21" t="n">
        <f aca="false">H86</f>
        <v>121553.80247621</v>
      </c>
      <c r="D87" s="21" t="n">
        <f aca="false">IF(C87&lt;=0,0,C87*$C$6/$C$8)</f>
        <v>658.416430079472</v>
      </c>
      <c r="E87" s="21" t="n">
        <f aca="false">IF(C87&lt;=0,0,MIN($C$12-D87,C87))</f>
        <v>2180.28300042118</v>
      </c>
      <c r="F87" s="21" t="n">
        <f aca="false">IF(C87&lt;=0,0,MIN($C$10,C87-E87))</f>
        <v>200</v>
      </c>
      <c r="G87" s="21" t="n">
        <f aca="false">D87+E87+F87</f>
        <v>3038.69943050065</v>
      </c>
      <c r="H87" s="21" t="n">
        <f aca="false">MAX(0,C87-E87-F87)</f>
        <v>119173.519475789</v>
      </c>
    </row>
    <row r="88" customFormat="false" ht="15" hidden="false" customHeight="false" outlineLevel="0" collapsed="false">
      <c r="A88" s="22" t="n">
        <v>66</v>
      </c>
      <c r="B88" s="23" t="n">
        <f aca="false">EDATE(B87,12/$C$8)</f>
        <v>48274</v>
      </c>
      <c r="C88" s="24" t="n">
        <f aca="false">H87</f>
        <v>119173.519475789</v>
      </c>
      <c r="D88" s="24" t="n">
        <f aca="false">IF(C88&lt;=0,0,C88*$C$6/$C$8)</f>
        <v>645.523230493858</v>
      </c>
      <c r="E88" s="24" t="n">
        <f aca="false">IF(C88&lt;=0,0,MIN($C$12-D88,C88))</f>
        <v>2193.17620000679</v>
      </c>
      <c r="F88" s="24" t="n">
        <f aca="false">IF(C88&lt;=0,0,MIN($C$10,C88-E88))</f>
        <v>200</v>
      </c>
      <c r="G88" s="24" t="n">
        <f aca="false">D88+E88+F88</f>
        <v>3038.69943050065</v>
      </c>
      <c r="H88" s="24" t="n">
        <f aca="false">MAX(0,C88-E88-F88)</f>
        <v>116780.343275782</v>
      </c>
    </row>
    <row r="89" customFormat="false" ht="15" hidden="false" customHeight="false" outlineLevel="0" collapsed="false">
      <c r="A89" s="19" t="n">
        <v>67</v>
      </c>
      <c r="B89" s="20" t="n">
        <f aca="false">EDATE(B88,12/$C$8)</f>
        <v>48305</v>
      </c>
      <c r="C89" s="21" t="n">
        <f aca="false">H88</f>
        <v>116780.343275782</v>
      </c>
      <c r="D89" s="21" t="n">
        <f aca="false">IF(C89&lt;=0,0,C89*$C$6/$C$8)</f>
        <v>632.560192743821</v>
      </c>
      <c r="E89" s="21" t="n">
        <f aca="false">IF(C89&lt;=0,0,MIN($C$12-D89,C89))</f>
        <v>2206.13923775683</v>
      </c>
      <c r="F89" s="21" t="n">
        <f aca="false">IF(C89&lt;=0,0,MIN($C$10,C89-E89))</f>
        <v>200</v>
      </c>
      <c r="G89" s="21" t="n">
        <f aca="false">D89+E89+F89</f>
        <v>3038.69943050065</v>
      </c>
      <c r="H89" s="21" t="n">
        <f aca="false">MAX(0,C89-E89-F89)</f>
        <v>114374.204038025</v>
      </c>
    </row>
    <row r="90" customFormat="false" ht="15" hidden="false" customHeight="false" outlineLevel="0" collapsed="false">
      <c r="A90" s="22" t="n">
        <v>68</v>
      </c>
      <c r="B90" s="23" t="n">
        <f aca="false">EDATE(B89,12/$C$8)</f>
        <v>48335</v>
      </c>
      <c r="C90" s="24" t="n">
        <f aca="false">H89</f>
        <v>114374.204038025</v>
      </c>
      <c r="D90" s="24" t="n">
        <f aca="false">IF(C90&lt;=0,0,C90*$C$6/$C$8)</f>
        <v>619.526938539305</v>
      </c>
      <c r="E90" s="24" t="n">
        <f aca="false">IF(C90&lt;=0,0,MIN($C$12-D90,C90))</f>
        <v>2219.17249196135</v>
      </c>
      <c r="F90" s="24" t="n">
        <f aca="false">IF(C90&lt;=0,0,MIN($C$10,C90-E90))</f>
        <v>200</v>
      </c>
      <c r="G90" s="24" t="n">
        <f aca="false">D90+E90+F90</f>
        <v>3038.69943050065</v>
      </c>
      <c r="H90" s="24" t="n">
        <f aca="false">MAX(0,C90-E90-F90)</f>
        <v>111955.031546064</v>
      </c>
    </row>
    <row r="91" customFormat="false" ht="15" hidden="false" customHeight="false" outlineLevel="0" collapsed="false">
      <c r="A91" s="19" t="n">
        <v>69</v>
      </c>
      <c r="B91" s="20" t="n">
        <f aca="false">EDATE(B90,12/$C$8)</f>
        <v>48366</v>
      </c>
      <c r="C91" s="21" t="n">
        <f aca="false">H90</f>
        <v>111955.031546064</v>
      </c>
      <c r="D91" s="21" t="n">
        <f aca="false">IF(C91&lt;=0,0,C91*$C$6/$C$8)</f>
        <v>606.423087541181</v>
      </c>
      <c r="E91" s="21" t="n">
        <f aca="false">IF(C91&lt;=0,0,MIN($C$12-D91,C91))</f>
        <v>2232.27634295947</v>
      </c>
      <c r="F91" s="21" t="n">
        <f aca="false">IF(C91&lt;=0,0,MIN($C$10,C91-E91))</f>
        <v>200</v>
      </c>
      <c r="G91" s="21" t="n">
        <f aca="false">D91+E91+F91</f>
        <v>3038.69943050065</v>
      </c>
      <c r="H91" s="21" t="n">
        <f aca="false">MAX(0,C91-E91-F91)</f>
        <v>109522.755203105</v>
      </c>
    </row>
    <row r="92" customFormat="false" ht="15" hidden="false" customHeight="false" outlineLevel="0" collapsed="false">
      <c r="A92" s="22" t="n">
        <v>70</v>
      </c>
      <c r="B92" s="23" t="n">
        <f aca="false">EDATE(B91,12/$C$8)</f>
        <v>48396</v>
      </c>
      <c r="C92" s="24" t="n">
        <f aca="false">H91</f>
        <v>109522.755203105</v>
      </c>
      <c r="D92" s="24" t="n">
        <f aca="false">IF(C92&lt;=0,0,C92*$C$6/$C$8)</f>
        <v>593.24825735015</v>
      </c>
      <c r="E92" s="24" t="n">
        <f aca="false">IF(C92&lt;=0,0,MIN($C$12-D92,C92))</f>
        <v>2245.4511731505</v>
      </c>
      <c r="F92" s="24" t="n">
        <f aca="false">IF(C92&lt;=0,0,MIN($C$10,C92-E92))</f>
        <v>200</v>
      </c>
      <c r="G92" s="24" t="n">
        <f aca="false">D92+E92+F92</f>
        <v>3038.69943050065</v>
      </c>
      <c r="H92" s="24" t="n">
        <f aca="false">MAX(0,C92-E92-F92)</f>
        <v>107077.304029954</v>
      </c>
    </row>
    <row r="93" customFormat="false" ht="15" hidden="false" customHeight="false" outlineLevel="0" collapsed="false">
      <c r="A93" s="19" t="n">
        <v>71</v>
      </c>
      <c r="B93" s="20" t="n">
        <f aca="false">EDATE(B92,12/$C$8)</f>
        <v>48427</v>
      </c>
      <c r="C93" s="21" t="n">
        <f aca="false">H92</f>
        <v>107077.304029954</v>
      </c>
      <c r="D93" s="21" t="n">
        <f aca="false">IF(C93&lt;=0,0,C93*$C$6/$C$8)</f>
        <v>580.002063495585</v>
      </c>
      <c r="E93" s="21" t="n">
        <f aca="false">IF(C93&lt;=0,0,MIN($C$12-D93,C93))</f>
        <v>2258.69736700507</v>
      </c>
      <c r="F93" s="21" t="n">
        <f aca="false">IF(C93&lt;=0,0,MIN($C$10,C93-E93))</f>
        <v>200</v>
      </c>
      <c r="G93" s="21" t="n">
        <f aca="false">D93+E93+F93</f>
        <v>3038.69943050065</v>
      </c>
      <c r="H93" s="21" t="n">
        <f aca="false">MAX(0,C93-E93-F93)</f>
        <v>104618.606662949</v>
      </c>
    </row>
    <row r="94" customFormat="false" ht="15" hidden="false" customHeight="false" outlineLevel="0" collapsed="false">
      <c r="A94" s="22" t="n">
        <v>72</v>
      </c>
      <c r="B94" s="23" t="n">
        <f aca="false">EDATE(B93,12/$C$8)</f>
        <v>48458</v>
      </c>
      <c r="C94" s="24" t="n">
        <f aca="false">H93</f>
        <v>104618.606662949</v>
      </c>
      <c r="D94" s="24" t="n">
        <f aca="false">IF(C94&lt;=0,0,C94*$C$6/$C$8)</f>
        <v>566.684119424308</v>
      </c>
      <c r="E94" s="24" t="n">
        <f aca="false">IF(C94&lt;=0,0,MIN($C$12-D94,C94))</f>
        <v>2272.01531107634</v>
      </c>
      <c r="F94" s="24" t="n">
        <f aca="false">IF(C94&lt;=0,0,MIN($C$10,C94-E94))</f>
        <v>200</v>
      </c>
      <c r="G94" s="24" t="n">
        <f aca="false">D94+E94+F94</f>
        <v>3038.69943050065</v>
      </c>
      <c r="H94" s="24" t="n">
        <f aca="false">MAX(0,C94-E94-F94)</f>
        <v>102146.591351873</v>
      </c>
    </row>
    <row r="95" customFormat="false" ht="15" hidden="false" customHeight="false" outlineLevel="0" collapsed="false">
      <c r="A95" s="19" t="n">
        <v>73</v>
      </c>
      <c r="B95" s="20" t="n">
        <f aca="false">EDATE(B94,12/$C$8)</f>
        <v>48488</v>
      </c>
      <c r="C95" s="21" t="n">
        <f aca="false">H94</f>
        <v>102146.591351873</v>
      </c>
      <c r="D95" s="21" t="n">
        <f aca="false">IF(C95&lt;=0,0,C95*$C$6/$C$8)</f>
        <v>553.294036489311</v>
      </c>
      <c r="E95" s="21" t="n">
        <f aca="false">IF(C95&lt;=0,0,MIN($C$12-D95,C95))</f>
        <v>2285.40539401134</v>
      </c>
      <c r="F95" s="21" t="n">
        <f aca="false">IF(C95&lt;=0,0,MIN($C$10,C95-E95))</f>
        <v>200</v>
      </c>
      <c r="G95" s="21" t="n">
        <f aca="false">D95+E95+F95</f>
        <v>3038.69943050065</v>
      </c>
      <c r="H95" s="21" t="n">
        <f aca="false">MAX(0,C95-E95-F95)</f>
        <v>99661.1859578614</v>
      </c>
    </row>
    <row r="96" customFormat="false" ht="15" hidden="false" customHeight="false" outlineLevel="0" collapsed="false">
      <c r="A96" s="22" t="n">
        <v>74</v>
      </c>
      <c r="B96" s="23" t="n">
        <f aca="false">EDATE(B95,12/$C$8)</f>
        <v>48519</v>
      </c>
      <c r="C96" s="24" t="n">
        <f aca="false">H95</f>
        <v>99661.1859578614</v>
      </c>
      <c r="D96" s="24" t="n">
        <f aca="false">IF(C96&lt;=0,0,C96*$C$6/$C$8)</f>
        <v>539.831423938416</v>
      </c>
      <c r="E96" s="24" t="n">
        <f aca="false">IF(C96&lt;=0,0,MIN($C$12-D96,C96))</f>
        <v>2298.86800656223</v>
      </c>
      <c r="F96" s="24" t="n">
        <f aca="false">IF(C96&lt;=0,0,MIN($C$10,C96-E96))</f>
        <v>200</v>
      </c>
      <c r="G96" s="24" t="n">
        <f aca="false">D96+E96+F96</f>
        <v>3038.69943050065</v>
      </c>
      <c r="H96" s="24" t="n">
        <f aca="false">MAX(0,C96-E96-F96)</f>
        <v>97162.3179512992</v>
      </c>
    </row>
    <row r="97" customFormat="false" ht="15" hidden="false" customHeight="false" outlineLevel="0" collapsed="false">
      <c r="A97" s="19" t="n">
        <v>75</v>
      </c>
      <c r="B97" s="20" t="n">
        <f aca="false">EDATE(B96,12/$C$8)</f>
        <v>48549</v>
      </c>
      <c r="C97" s="21" t="n">
        <f aca="false">H96</f>
        <v>97162.3179512992</v>
      </c>
      <c r="D97" s="21" t="n">
        <f aca="false">IF(C97&lt;=0,0,C97*$C$6/$C$8)</f>
        <v>526.295888902871</v>
      </c>
      <c r="E97" s="21" t="n">
        <f aca="false">IF(C97&lt;=0,0,MIN($C$12-D97,C97))</f>
        <v>2312.40354159778</v>
      </c>
      <c r="F97" s="21" t="n">
        <f aca="false">IF(C97&lt;=0,0,MIN($C$10,C97-E97))</f>
        <v>200</v>
      </c>
      <c r="G97" s="21" t="n">
        <f aca="false">D97+E97+F97</f>
        <v>3038.69943050065</v>
      </c>
      <c r="H97" s="21" t="n">
        <f aca="false">MAX(0,C97-E97-F97)</f>
        <v>94649.9144097014</v>
      </c>
    </row>
    <row r="98" customFormat="false" ht="15" hidden="false" customHeight="false" outlineLevel="0" collapsed="false">
      <c r="A98" s="22" t="n">
        <v>76</v>
      </c>
      <c r="B98" s="23" t="n">
        <f aca="false">EDATE(B97,12/$C$8)</f>
        <v>48580</v>
      </c>
      <c r="C98" s="24" t="n">
        <f aca="false">H97</f>
        <v>94649.9144097014</v>
      </c>
      <c r="D98" s="24" t="n">
        <f aca="false">IF(C98&lt;=0,0,C98*$C$6/$C$8)</f>
        <v>512.687036385883</v>
      </c>
      <c r="E98" s="24" t="n">
        <f aca="false">IF(C98&lt;=0,0,MIN($C$12-D98,C98))</f>
        <v>2326.01239411477</v>
      </c>
      <c r="F98" s="24" t="n">
        <f aca="false">IF(C98&lt;=0,0,MIN($C$10,C98-E98))</f>
        <v>200</v>
      </c>
      <c r="G98" s="24" t="n">
        <f aca="false">D98+E98+F98</f>
        <v>3038.69943050065</v>
      </c>
      <c r="H98" s="24" t="n">
        <f aca="false">MAX(0,C98-E98-F98)</f>
        <v>92123.9020155866</v>
      </c>
    </row>
    <row r="99" customFormat="false" ht="15" hidden="false" customHeight="false" outlineLevel="0" collapsed="false">
      <c r="A99" s="19" t="n">
        <v>77</v>
      </c>
      <c r="B99" s="20" t="n">
        <f aca="false">EDATE(B98,12/$C$8)</f>
        <v>48611</v>
      </c>
      <c r="C99" s="21" t="n">
        <f aca="false">H98</f>
        <v>92123.9020155866</v>
      </c>
      <c r="D99" s="21" t="n">
        <f aca="false">IF(C99&lt;=0,0,C99*$C$6/$C$8)</f>
        <v>499.004469251094</v>
      </c>
      <c r="E99" s="21" t="n">
        <f aca="false">IF(C99&lt;=0,0,MIN($C$12-D99,C99))</f>
        <v>2339.69496124956</v>
      </c>
      <c r="F99" s="21" t="n">
        <f aca="false">IF(C99&lt;=0,0,MIN($C$10,C99-E99))</f>
        <v>200</v>
      </c>
      <c r="G99" s="21" t="n">
        <f aca="false">D99+E99+F99</f>
        <v>3038.69943050065</v>
      </c>
      <c r="H99" s="21" t="n">
        <f aca="false">MAX(0,C99-E99-F99)</f>
        <v>89584.2070543371</v>
      </c>
    </row>
    <row r="100" customFormat="false" ht="15" hidden="false" customHeight="false" outlineLevel="0" collapsed="false">
      <c r="A100" s="22" t="n">
        <v>78</v>
      </c>
      <c r="B100" s="23" t="n">
        <f aca="false">EDATE(B99,12/$C$8)</f>
        <v>48639</v>
      </c>
      <c r="C100" s="24" t="n">
        <f aca="false">H99</f>
        <v>89584.2070543371</v>
      </c>
      <c r="D100" s="24" t="n">
        <f aca="false">IF(C100&lt;=0,0,C100*$C$6/$C$8)</f>
        <v>485.247788210992</v>
      </c>
      <c r="E100" s="24" t="n">
        <f aca="false">IF(C100&lt;=0,0,MIN($C$12-D100,C100))</f>
        <v>2353.45164228966</v>
      </c>
      <c r="F100" s="24" t="n">
        <f aca="false">IF(C100&lt;=0,0,MIN($C$10,C100-E100))</f>
        <v>200</v>
      </c>
      <c r="G100" s="24" t="n">
        <f aca="false">D100+E100+F100</f>
        <v>3038.69943050065</v>
      </c>
      <c r="H100" s="24" t="n">
        <f aca="false">MAX(0,C100-E100-F100)</f>
        <v>87030.7554120474</v>
      </c>
    </row>
    <row r="101" customFormat="false" ht="15" hidden="false" customHeight="false" outlineLevel="0" collapsed="false">
      <c r="A101" s="19" t="n">
        <v>79</v>
      </c>
      <c r="B101" s="20" t="n">
        <f aca="false">EDATE(B100,12/$C$8)</f>
        <v>48670</v>
      </c>
      <c r="C101" s="21" t="n">
        <f aca="false">H100</f>
        <v>87030.7554120474</v>
      </c>
      <c r="D101" s="21" t="n">
        <f aca="false">IF(C101&lt;=0,0,C101*$C$6/$C$8)</f>
        <v>471.416591815257</v>
      </c>
      <c r="E101" s="21" t="n">
        <f aca="false">IF(C101&lt;=0,0,MIN($C$12-D101,C101))</f>
        <v>2367.28283868539</v>
      </c>
      <c r="F101" s="21" t="n">
        <f aca="false">IF(C101&lt;=0,0,MIN($C$10,C101-E101))</f>
        <v>200</v>
      </c>
      <c r="G101" s="21" t="n">
        <f aca="false">D101+E101+F101</f>
        <v>3038.69943050065</v>
      </c>
      <c r="H101" s="21" t="n">
        <f aca="false">MAX(0,C101-E101-F101)</f>
        <v>84463.472573362</v>
      </c>
    </row>
    <row r="102" customFormat="false" ht="15" hidden="false" customHeight="false" outlineLevel="0" collapsed="false">
      <c r="A102" s="22" t="n">
        <v>80</v>
      </c>
      <c r="B102" s="23" t="n">
        <f aca="false">EDATE(B101,12/$C$8)</f>
        <v>48700</v>
      </c>
      <c r="C102" s="24" t="n">
        <f aca="false">H101</f>
        <v>84463.472573362</v>
      </c>
      <c r="D102" s="24" t="n">
        <f aca="false">IF(C102&lt;=0,0,C102*$C$6/$C$8)</f>
        <v>457.510476439044</v>
      </c>
      <c r="E102" s="24" t="n">
        <f aca="false">IF(C102&lt;=0,0,MIN($C$12-D102,C102))</f>
        <v>2381.18895406161</v>
      </c>
      <c r="F102" s="24" t="n">
        <f aca="false">IF(C102&lt;=0,0,MIN($C$10,C102-E102))</f>
        <v>200</v>
      </c>
      <c r="G102" s="24" t="n">
        <f aca="false">D102+E102+F102</f>
        <v>3038.69943050065</v>
      </c>
      <c r="H102" s="24" t="n">
        <f aca="false">MAX(0,C102-E102-F102)</f>
        <v>81882.2836193004</v>
      </c>
    </row>
    <row r="103" customFormat="false" ht="15" hidden="false" customHeight="false" outlineLevel="0" collapsed="false">
      <c r="A103" s="19" t="n">
        <v>81</v>
      </c>
      <c r="B103" s="20" t="n">
        <f aca="false">EDATE(B102,12/$C$8)</f>
        <v>48731</v>
      </c>
      <c r="C103" s="21" t="n">
        <f aca="false">H102</f>
        <v>81882.2836193004</v>
      </c>
      <c r="D103" s="21" t="n">
        <f aca="false">IF(C103&lt;=0,0,C103*$C$6/$C$8)</f>
        <v>443.529036271211</v>
      </c>
      <c r="E103" s="21" t="n">
        <f aca="false">IF(C103&lt;=0,0,MIN($C$12-D103,C103))</f>
        <v>2395.17039422944</v>
      </c>
      <c r="F103" s="21" t="n">
        <f aca="false">IF(C103&lt;=0,0,MIN($C$10,C103-E103))</f>
        <v>200</v>
      </c>
      <c r="G103" s="21" t="n">
        <f aca="false">D103+E103+F103</f>
        <v>3038.69943050065</v>
      </c>
      <c r="H103" s="21" t="n">
        <f aca="false">MAX(0,C103-E103-F103)</f>
        <v>79287.113225071</v>
      </c>
    </row>
    <row r="104" customFormat="false" ht="15" hidden="false" customHeight="false" outlineLevel="0" collapsed="false">
      <c r="A104" s="22" t="n">
        <v>82</v>
      </c>
      <c r="B104" s="23" t="n">
        <f aca="false">EDATE(B103,12/$C$8)</f>
        <v>48761</v>
      </c>
      <c r="C104" s="24" t="n">
        <f aca="false">H103</f>
        <v>79287.113225071</v>
      </c>
      <c r="D104" s="24" t="n">
        <f aca="false">IF(C104&lt;=0,0,C104*$C$6/$C$8)</f>
        <v>429.471863302468</v>
      </c>
      <c r="E104" s="24" t="n">
        <f aca="false">IF(C104&lt;=0,0,MIN($C$12-D104,C104))</f>
        <v>2409.22756719818</v>
      </c>
      <c r="F104" s="24" t="n">
        <f aca="false">IF(C104&lt;=0,0,MIN($C$10,C104-E104))</f>
        <v>200</v>
      </c>
      <c r="G104" s="24" t="n">
        <f aca="false">D104+E104+F104</f>
        <v>3038.69943050065</v>
      </c>
      <c r="H104" s="24" t="n">
        <f aca="false">MAX(0,C104-E104-F104)</f>
        <v>76677.8856578728</v>
      </c>
    </row>
    <row r="105" customFormat="false" ht="15" hidden="false" customHeight="false" outlineLevel="0" collapsed="false">
      <c r="A105" s="19" t="n">
        <v>83</v>
      </c>
      <c r="B105" s="20" t="n">
        <f aca="false">EDATE(B104,12/$C$8)</f>
        <v>48792</v>
      </c>
      <c r="C105" s="21" t="n">
        <f aca="false">H104</f>
        <v>76677.8856578728</v>
      </c>
      <c r="D105" s="21" t="n">
        <f aca="false">IF(C105&lt;=0,0,C105*$C$6/$C$8)</f>
        <v>415.338547313478</v>
      </c>
      <c r="E105" s="21" t="n">
        <f aca="false">IF(C105&lt;=0,0,MIN($C$12-D105,C105))</f>
        <v>2423.36088318717</v>
      </c>
      <c r="F105" s="21" t="n">
        <f aca="false">IF(C105&lt;=0,0,MIN($C$10,C105-E105))</f>
        <v>200</v>
      </c>
      <c r="G105" s="21" t="n">
        <f aca="false">D105+E105+F105</f>
        <v>3038.69943050065</v>
      </c>
      <c r="H105" s="21" t="n">
        <f aca="false">MAX(0,C105-E105-F105)</f>
        <v>74054.5247746856</v>
      </c>
    </row>
    <row r="106" customFormat="false" ht="15" hidden="false" customHeight="false" outlineLevel="0" collapsed="false">
      <c r="A106" s="22" t="n">
        <v>84</v>
      </c>
      <c r="B106" s="23" t="n">
        <f aca="false">EDATE(B105,12/$C$8)</f>
        <v>48823</v>
      </c>
      <c r="C106" s="24" t="n">
        <f aca="false">H105</f>
        <v>74054.5247746856</v>
      </c>
      <c r="D106" s="24" t="n">
        <f aca="false">IF(C106&lt;=0,0,C106*$C$6/$C$8)</f>
        <v>401.12867586288</v>
      </c>
      <c r="E106" s="24" t="n">
        <f aca="false">IF(C106&lt;=0,0,MIN($C$12-D106,C106))</f>
        <v>2437.57075463777</v>
      </c>
      <c r="F106" s="24" t="n">
        <f aca="false">IF(C106&lt;=0,0,MIN($C$10,C106-E106))</f>
        <v>200</v>
      </c>
      <c r="G106" s="24" t="n">
        <f aca="false">D106+E106+F106</f>
        <v>3038.69943050065</v>
      </c>
      <c r="H106" s="24" t="n">
        <f aca="false">MAX(0,C106-E106-F106)</f>
        <v>71416.9540200479</v>
      </c>
    </row>
    <row r="107" customFormat="false" ht="15" hidden="false" customHeight="false" outlineLevel="0" collapsed="false">
      <c r="A107" s="19" t="n">
        <v>85</v>
      </c>
      <c r="B107" s="20" t="n">
        <f aca="false">EDATE(B106,12/$C$8)</f>
        <v>48853</v>
      </c>
      <c r="C107" s="21" t="n">
        <f aca="false">H106</f>
        <v>71416.9540200479</v>
      </c>
      <c r="D107" s="21" t="n">
        <f aca="false">IF(C107&lt;=0,0,C107*$C$6/$C$8)</f>
        <v>386.841834275259</v>
      </c>
      <c r="E107" s="21" t="n">
        <f aca="false">IF(C107&lt;=0,0,MIN($C$12-D107,C107))</f>
        <v>2451.85759622539</v>
      </c>
      <c r="F107" s="21" t="n">
        <f aca="false">IF(C107&lt;=0,0,MIN($C$10,C107-E107))</f>
        <v>200</v>
      </c>
      <c r="G107" s="21" t="n">
        <f aca="false">D107+E107+F107</f>
        <v>3038.69943050065</v>
      </c>
      <c r="H107" s="21" t="n">
        <f aca="false">MAX(0,C107-E107-F107)</f>
        <v>68765.0964238225</v>
      </c>
    </row>
    <row r="108" customFormat="false" ht="15" hidden="false" customHeight="false" outlineLevel="0" collapsed="false">
      <c r="A108" s="22" t="n">
        <v>86</v>
      </c>
      <c r="B108" s="23" t="n">
        <f aca="false">EDATE(B107,12/$C$8)</f>
        <v>48884</v>
      </c>
      <c r="C108" s="24" t="n">
        <f aca="false">H107</f>
        <v>68765.0964238225</v>
      </c>
      <c r="D108" s="24" t="n">
        <f aca="false">IF(C108&lt;=0,0,C108*$C$6/$C$8)</f>
        <v>372.477605629038</v>
      </c>
      <c r="E108" s="24" t="n">
        <f aca="false">IF(C108&lt;=0,0,MIN($C$12-D108,C108))</f>
        <v>2466.22182487161</v>
      </c>
      <c r="F108" s="24" t="n">
        <f aca="false">IF(C108&lt;=0,0,MIN($C$10,C108-E108))</f>
        <v>200</v>
      </c>
      <c r="G108" s="24" t="n">
        <f aca="false">D108+E108+F108</f>
        <v>3038.69943050065</v>
      </c>
      <c r="H108" s="24" t="n">
        <f aca="false">MAX(0,C108-E108-F108)</f>
        <v>66098.8745989509</v>
      </c>
    </row>
    <row r="109" customFormat="false" ht="15" hidden="false" customHeight="false" outlineLevel="0" collapsed="false">
      <c r="A109" s="19" t="n">
        <v>87</v>
      </c>
      <c r="B109" s="20" t="n">
        <f aca="false">EDATE(B108,12/$C$8)</f>
        <v>48914</v>
      </c>
      <c r="C109" s="21" t="n">
        <f aca="false">H108</f>
        <v>66098.8745989509</v>
      </c>
      <c r="D109" s="21" t="n">
        <f aca="false">IF(C109&lt;=0,0,C109*$C$6/$C$8)</f>
        <v>358.035570744317</v>
      </c>
      <c r="E109" s="21" t="n">
        <f aca="false">IF(C109&lt;=0,0,MIN($C$12-D109,C109))</f>
        <v>2480.66385975633</v>
      </c>
      <c r="F109" s="21" t="n">
        <f aca="false">IF(C109&lt;=0,0,MIN($C$10,C109-E109))</f>
        <v>200</v>
      </c>
      <c r="G109" s="21" t="n">
        <f aca="false">D109+E109+F109</f>
        <v>3038.69943050065</v>
      </c>
      <c r="H109" s="21" t="n">
        <f aca="false">MAX(0,C109-E109-F109)</f>
        <v>63418.2107391945</v>
      </c>
    </row>
    <row r="110" customFormat="false" ht="15" hidden="false" customHeight="false" outlineLevel="0" collapsed="false">
      <c r="A110" s="22" t="n">
        <v>88</v>
      </c>
      <c r="B110" s="23" t="n">
        <f aca="false">EDATE(B109,12/$C$8)</f>
        <v>48945</v>
      </c>
      <c r="C110" s="24" t="n">
        <f aca="false">H109</f>
        <v>63418.2107391945</v>
      </c>
      <c r="D110" s="24" t="n">
        <f aca="false">IF(C110&lt;=0,0,C110*$C$6/$C$8)</f>
        <v>343.515308170637</v>
      </c>
      <c r="E110" s="24" t="n">
        <f aca="false">IF(C110&lt;=0,0,MIN($C$12-D110,C110))</f>
        <v>2495.18412233001</v>
      </c>
      <c r="F110" s="24" t="n">
        <f aca="false">IF(C110&lt;=0,0,MIN($C$10,C110-E110))</f>
        <v>200</v>
      </c>
      <c r="G110" s="24" t="n">
        <f aca="false">D110+E110+F110</f>
        <v>3038.69943050065</v>
      </c>
      <c r="H110" s="24" t="n">
        <f aca="false">MAX(0,C110-E110-F110)</f>
        <v>60723.0266168645</v>
      </c>
    </row>
    <row r="111" customFormat="false" ht="15" hidden="false" customHeight="false" outlineLevel="0" collapsed="false">
      <c r="A111" s="19" t="n">
        <v>89</v>
      </c>
      <c r="B111" s="20" t="n">
        <f aca="false">EDATE(B110,12/$C$8)</f>
        <v>48976</v>
      </c>
      <c r="C111" s="21" t="n">
        <f aca="false">H110</f>
        <v>60723.0266168645</v>
      </c>
      <c r="D111" s="21" t="n">
        <f aca="false">IF(C111&lt;=0,0,C111*$C$6/$C$8)</f>
        <v>328.916394174683</v>
      </c>
      <c r="E111" s="21" t="n">
        <f aca="false">IF(C111&lt;=0,0,MIN($C$12-D111,C111))</f>
        <v>2509.78303632597</v>
      </c>
      <c r="F111" s="21" t="n">
        <f aca="false">IF(C111&lt;=0,0,MIN($C$10,C111-E111))</f>
        <v>200</v>
      </c>
      <c r="G111" s="21" t="n">
        <f aca="false">D111+E111+F111</f>
        <v>3038.69943050065</v>
      </c>
      <c r="H111" s="21" t="n">
        <f aca="false">MAX(0,C111-E111-F111)</f>
        <v>58013.2435805385</v>
      </c>
    </row>
    <row r="112" customFormat="false" ht="15" hidden="false" customHeight="false" outlineLevel="0" collapsed="false">
      <c r="A112" s="22" t="n">
        <v>90</v>
      </c>
      <c r="B112" s="23" t="n">
        <f aca="false">EDATE(B111,12/$C$8)</f>
        <v>49004</v>
      </c>
      <c r="C112" s="24" t="n">
        <f aca="false">H111</f>
        <v>58013.2435805385</v>
      </c>
      <c r="D112" s="24" t="n">
        <f aca="false">IF(C112&lt;=0,0,C112*$C$6/$C$8)</f>
        <v>314.238402727917</v>
      </c>
      <c r="E112" s="24" t="n">
        <f aca="false">IF(C112&lt;=0,0,MIN($C$12-D112,C112))</f>
        <v>2524.46102777273</v>
      </c>
      <c r="F112" s="24" t="n">
        <f aca="false">IF(C112&lt;=0,0,MIN($C$10,C112-E112))</f>
        <v>200</v>
      </c>
      <c r="G112" s="24" t="n">
        <f aca="false">D112+E112+F112</f>
        <v>3038.69943050065</v>
      </c>
      <c r="H112" s="24" t="n">
        <f aca="false">MAX(0,C112-E112-F112)</f>
        <v>55288.7825527658</v>
      </c>
    </row>
    <row r="113" customFormat="false" ht="15" hidden="false" customHeight="false" outlineLevel="0" collapsed="false">
      <c r="A113" s="19" t="n">
        <v>91</v>
      </c>
      <c r="B113" s="20" t="n">
        <f aca="false">EDATE(B112,12/$C$8)</f>
        <v>49035</v>
      </c>
      <c r="C113" s="21" t="n">
        <f aca="false">H112</f>
        <v>55288.7825527658</v>
      </c>
      <c r="D113" s="21" t="n">
        <f aca="false">IF(C113&lt;=0,0,C113*$C$6/$C$8)</f>
        <v>299.480905494148</v>
      </c>
      <c r="E113" s="21" t="n">
        <f aca="false">IF(C113&lt;=0,0,MIN($C$12-D113,C113))</f>
        <v>2539.2185250065</v>
      </c>
      <c r="F113" s="21" t="n">
        <f aca="false">IF(C113&lt;=0,0,MIN($C$10,C113-E113))</f>
        <v>200</v>
      </c>
      <c r="G113" s="21" t="n">
        <f aca="false">D113+E113+F113</f>
        <v>3038.69943050065</v>
      </c>
      <c r="H113" s="21" t="n">
        <f aca="false">MAX(0,C113-E113-F113)</f>
        <v>52549.5640277593</v>
      </c>
    </row>
    <row r="114" customFormat="false" ht="15" hidden="false" customHeight="false" outlineLevel="0" collapsed="false">
      <c r="A114" s="22" t="n">
        <v>92</v>
      </c>
      <c r="B114" s="23" t="n">
        <f aca="false">EDATE(B113,12/$C$8)</f>
        <v>49065</v>
      </c>
      <c r="C114" s="24" t="n">
        <f aca="false">H113</f>
        <v>52549.5640277593</v>
      </c>
      <c r="D114" s="24" t="n">
        <f aca="false">IF(C114&lt;=0,0,C114*$C$6/$C$8)</f>
        <v>284.64347181703</v>
      </c>
      <c r="E114" s="24" t="n">
        <f aca="false">IF(C114&lt;=0,0,MIN($C$12-D114,C114))</f>
        <v>2554.05595868362</v>
      </c>
      <c r="F114" s="24" t="n">
        <f aca="false">IF(C114&lt;=0,0,MIN($C$10,C114-E114))</f>
        <v>200</v>
      </c>
      <c r="G114" s="24" t="n">
        <f aca="false">D114+E114+F114</f>
        <v>3038.69943050065</v>
      </c>
      <c r="H114" s="24" t="n">
        <f aca="false">MAX(0,C114-E114-F114)</f>
        <v>49795.5080690757</v>
      </c>
    </row>
    <row r="115" customFormat="false" ht="15" hidden="false" customHeight="false" outlineLevel="0" collapsed="false">
      <c r="A115" s="19" t="n">
        <v>93</v>
      </c>
      <c r="B115" s="20" t="n">
        <f aca="false">EDATE(B114,12/$C$8)</f>
        <v>49096</v>
      </c>
      <c r="C115" s="21" t="n">
        <f aca="false">H114</f>
        <v>49795.5080690757</v>
      </c>
      <c r="D115" s="21" t="n">
        <f aca="false">IF(C115&lt;=0,0,C115*$C$6/$C$8)</f>
        <v>269.725668707493</v>
      </c>
      <c r="E115" s="21" t="n">
        <f aca="false">IF(C115&lt;=0,0,MIN($C$12-D115,C115))</f>
        <v>2568.97376179316</v>
      </c>
      <c r="F115" s="21" t="n">
        <f aca="false">IF(C115&lt;=0,0,MIN($C$10,C115-E115))</f>
        <v>200</v>
      </c>
      <c r="G115" s="21" t="n">
        <f aca="false">D115+E115+F115</f>
        <v>3038.69943050065</v>
      </c>
      <c r="H115" s="21" t="n">
        <f aca="false">MAX(0,C115-E115-F115)</f>
        <v>47026.5343072825</v>
      </c>
    </row>
    <row r="116" customFormat="false" ht="15" hidden="false" customHeight="false" outlineLevel="0" collapsed="false">
      <c r="A116" s="22" t="n">
        <v>94</v>
      </c>
      <c r="B116" s="23" t="n">
        <f aca="false">EDATE(B115,12/$C$8)</f>
        <v>49126</v>
      </c>
      <c r="C116" s="24" t="n">
        <f aca="false">H115</f>
        <v>47026.5343072825</v>
      </c>
      <c r="D116" s="24" t="n">
        <f aca="false">IF(C116&lt;=0,0,C116*$C$6/$C$8)</f>
        <v>254.727060831114</v>
      </c>
      <c r="E116" s="24" t="n">
        <f aca="false">IF(C116&lt;=0,0,MIN($C$12-D116,C116))</f>
        <v>2583.97236966954</v>
      </c>
      <c r="F116" s="24" t="n">
        <f aca="false">IF(C116&lt;=0,0,MIN($C$10,C116-E116))</f>
        <v>200</v>
      </c>
      <c r="G116" s="24" t="n">
        <f aca="false">D116+E116+F116</f>
        <v>3038.69943050065</v>
      </c>
      <c r="H116" s="24" t="n">
        <f aca="false">MAX(0,C116-E116-F116)</f>
        <v>44242.561937613</v>
      </c>
    </row>
    <row r="117" customFormat="false" ht="15" hidden="false" customHeight="false" outlineLevel="0" collapsed="false">
      <c r="A117" s="19" t="n">
        <v>95</v>
      </c>
      <c r="B117" s="20" t="n">
        <f aca="false">EDATE(B116,12/$C$8)</f>
        <v>49157</v>
      </c>
      <c r="C117" s="21" t="n">
        <f aca="false">H116</f>
        <v>44242.561937613</v>
      </c>
      <c r="D117" s="21" t="n">
        <f aca="false">IF(C117&lt;=0,0,C117*$C$6/$C$8)</f>
        <v>239.647210495404</v>
      </c>
      <c r="E117" s="21" t="n">
        <f aca="false">IF(C117&lt;=0,0,MIN($C$12-D117,C117))</f>
        <v>2599.05222000525</v>
      </c>
      <c r="F117" s="21" t="n">
        <f aca="false">IF(C117&lt;=0,0,MIN($C$10,C117-E117))</f>
        <v>200</v>
      </c>
      <c r="G117" s="21" t="n">
        <f aca="false">D117+E117+F117</f>
        <v>3038.69943050065</v>
      </c>
      <c r="H117" s="21" t="n">
        <f aca="false">MAX(0,C117-E117-F117)</f>
        <v>41443.5097176077</v>
      </c>
    </row>
    <row r="118" customFormat="false" ht="15" hidden="false" customHeight="false" outlineLevel="0" collapsed="false">
      <c r="A118" s="22" t="n">
        <v>96</v>
      </c>
      <c r="B118" s="23" t="n">
        <f aca="false">EDATE(B117,12/$C$8)</f>
        <v>49188</v>
      </c>
      <c r="C118" s="24" t="n">
        <f aca="false">H117</f>
        <v>41443.5097176077</v>
      </c>
      <c r="D118" s="24" t="n">
        <f aca="false">IF(C118&lt;=0,0,C118*$C$6/$C$8)</f>
        <v>224.485677637042</v>
      </c>
      <c r="E118" s="24" t="n">
        <f aca="false">IF(C118&lt;=0,0,MIN($C$12-D118,C118))</f>
        <v>2614.21375286361</v>
      </c>
      <c r="F118" s="24" t="n">
        <f aca="false">IF(C118&lt;=0,0,MIN($C$10,C118-E118))</f>
        <v>200</v>
      </c>
      <c r="G118" s="24" t="n">
        <f aca="false">D118+E118+F118</f>
        <v>3038.69943050065</v>
      </c>
      <c r="H118" s="24" t="n">
        <f aca="false">MAX(0,C118-E118-F118)</f>
        <v>38629.2959647441</v>
      </c>
    </row>
    <row r="119" customFormat="false" ht="15" hidden="false" customHeight="false" outlineLevel="0" collapsed="false">
      <c r="A119" s="19" t="n">
        <v>97</v>
      </c>
      <c r="B119" s="20" t="n">
        <f aca="false">EDATE(B118,12/$C$8)</f>
        <v>49218</v>
      </c>
      <c r="C119" s="21" t="n">
        <f aca="false">H118</f>
        <v>38629.2959647441</v>
      </c>
      <c r="D119" s="21" t="n">
        <f aca="false">IF(C119&lt;=0,0,C119*$C$6/$C$8)</f>
        <v>209.242019809031</v>
      </c>
      <c r="E119" s="21" t="n">
        <f aca="false">IF(C119&lt;=0,0,MIN($C$12-D119,C119))</f>
        <v>2629.45741069162</v>
      </c>
      <c r="F119" s="21" t="n">
        <f aca="false">IF(C119&lt;=0,0,MIN($C$10,C119-E119))</f>
        <v>200</v>
      </c>
      <c r="G119" s="21" t="n">
        <f aca="false">D119+E119+F119</f>
        <v>3038.69943050065</v>
      </c>
      <c r="H119" s="21" t="n">
        <f aca="false">MAX(0,C119-E119-F119)</f>
        <v>35799.8385540525</v>
      </c>
    </row>
    <row r="120" customFormat="false" ht="15" hidden="false" customHeight="false" outlineLevel="0" collapsed="false">
      <c r="A120" s="22" t="n">
        <v>98</v>
      </c>
      <c r="B120" s="23" t="n">
        <f aca="false">EDATE(B119,12/$C$8)</f>
        <v>49249</v>
      </c>
      <c r="C120" s="24" t="n">
        <f aca="false">H119</f>
        <v>35799.8385540525</v>
      </c>
      <c r="D120" s="24" t="n">
        <f aca="false">IF(C120&lt;=0,0,C120*$C$6/$C$8)</f>
        <v>193.915792167784</v>
      </c>
      <c r="E120" s="24" t="n">
        <f aca="false">IF(C120&lt;=0,0,MIN($C$12-D120,C120))</f>
        <v>2644.78363833287</v>
      </c>
      <c r="F120" s="24" t="n">
        <f aca="false">IF(C120&lt;=0,0,MIN($C$10,C120-E120))</f>
        <v>200</v>
      </c>
      <c r="G120" s="24" t="n">
        <f aca="false">D120+E120+F120</f>
        <v>3038.69943050065</v>
      </c>
      <c r="H120" s="24" t="n">
        <f aca="false">MAX(0,C120-E120-F120)</f>
        <v>32955.0549157196</v>
      </c>
    </row>
    <row r="121" customFormat="false" ht="15" hidden="false" customHeight="false" outlineLevel="0" collapsed="false">
      <c r="A121" s="19" t="n">
        <v>99</v>
      </c>
      <c r="B121" s="20" t="n">
        <f aca="false">EDATE(B120,12/$C$8)</f>
        <v>49279</v>
      </c>
      <c r="C121" s="21" t="n">
        <f aca="false">H120</f>
        <v>32955.0549157196</v>
      </c>
      <c r="D121" s="21" t="n">
        <f aca="false">IF(C121&lt;=0,0,C121*$C$6/$C$8)</f>
        <v>178.506547460148</v>
      </c>
      <c r="E121" s="21" t="n">
        <f aca="false">IF(C121&lt;=0,0,MIN($C$12-D121,C121))</f>
        <v>2660.1928830405</v>
      </c>
      <c r="F121" s="21" t="n">
        <f aca="false">IF(C121&lt;=0,0,MIN($C$10,C121-E121))</f>
        <v>200</v>
      </c>
      <c r="G121" s="21" t="n">
        <f aca="false">D121+E121+F121</f>
        <v>3038.69943050065</v>
      </c>
      <c r="H121" s="21" t="n">
        <f aca="false">MAX(0,C121-E121-F121)</f>
        <v>30094.8620326791</v>
      </c>
    </row>
    <row r="122" customFormat="false" ht="15" hidden="false" customHeight="false" outlineLevel="0" collapsed="false">
      <c r="A122" s="22" t="n">
        <v>100</v>
      </c>
      <c r="B122" s="23" t="n">
        <f aca="false">EDATE(B121,12/$C$8)</f>
        <v>49310</v>
      </c>
      <c r="C122" s="24" t="n">
        <f aca="false">H121</f>
        <v>30094.8620326791</v>
      </c>
      <c r="D122" s="24" t="n">
        <f aca="false">IF(C122&lt;=0,0,C122*$C$6/$C$8)</f>
        <v>163.013836010345</v>
      </c>
      <c r="E122" s="24" t="n">
        <f aca="false">IF(C122&lt;=0,0,MIN($C$12-D122,C122))</f>
        <v>2675.6855944903</v>
      </c>
      <c r="F122" s="24" t="n">
        <f aca="false">IF(C122&lt;=0,0,MIN($C$10,C122-E122))</f>
        <v>200</v>
      </c>
      <c r="G122" s="24" t="n">
        <f aca="false">D122+E122+F122</f>
        <v>3038.69943050065</v>
      </c>
      <c r="H122" s="24" t="n">
        <f aca="false">MAX(0,C122-E122-F122)</f>
        <v>27219.1764381888</v>
      </c>
    </row>
    <row r="123" customFormat="false" ht="15" hidden="false" customHeight="false" outlineLevel="0" collapsed="false">
      <c r="A123" s="19" t="n">
        <v>101</v>
      </c>
      <c r="B123" s="20" t="n">
        <f aca="false">EDATE(B122,12/$C$8)</f>
        <v>49341</v>
      </c>
      <c r="C123" s="21" t="n">
        <f aca="false">H122</f>
        <v>27219.1764381888</v>
      </c>
      <c r="D123" s="21" t="n">
        <f aca="false">IF(C123&lt;=0,0,C123*$C$6/$C$8)</f>
        <v>147.437205706856</v>
      </c>
      <c r="E123" s="21" t="n">
        <f aca="false">IF(C123&lt;=0,0,MIN($C$12-D123,C123))</f>
        <v>2691.26222479379</v>
      </c>
      <c r="F123" s="21" t="n">
        <f aca="false">IF(C123&lt;=0,0,MIN($C$10,C123-E123))</f>
        <v>200</v>
      </c>
      <c r="G123" s="21" t="n">
        <f aca="false">D123+E123+F123</f>
        <v>3038.69943050065</v>
      </c>
      <c r="H123" s="21" t="n">
        <f aca="false">MAX(0,C123-E123-F123)</f>
        <v>24327.914213395</v>
      </c>
    </row>
    <row r="124" customFormat="false" ht="15" hidden="false" customHeight="false" outlineLevel="0" collapsed="false">
      <c r="A124" s="22" t="n">
        <v>102</v>
      </c>
      <c r="B124" s="23" t="n">
        <f aca="false">EDATE(B123,12/$C$8)</f>
        <v>49369</v>
      </c>
      <c r="C124" s="24" t="n">
        <f aca="false">H123</f>
        <v>24327.914213395</v>
      </c>
      <c r="D124" s="24" t="n">
        <f aca="false">IF(C124&lt;=0,0,C124*$C$6/$C$8)</f>
        <v>131.776201989223</v>
      </c>
      <c r="E124" s="24" t="n">
        <f aca="false">IF(C124&lt;=0,0,MIN($C$12-D124,C124))</f>
        <v>2706.92322851143</v>
      </c>
      <c r="F124" s="24" t="n">
        <f aca="false">IF(C124&lt;=0,0,MIN($C$10,C124-E124))</f>
        <v>200</v>
      </c>
      <c r="G124" s="24" t="n">
        <f aca="false">D124+E124+F124</f>
        <v>3038.69943050065</v>
      </c>
      <c r="H124" s="24" t="n">
        <f aca="false">MAX(0,C124-E124-F124)</f>
        <v>21420.9909848836</v>
      </c>
    </row>
    <row r="125" customFormat="false" ht="15" hidden="false" customHeight="false" outlineLevel="0" collapsed="false">
      <c r="A125" s="19" t="n">
        <v>103</v>
      </c>
      <c r="B125" s="20" t="n">
        <f aca="false">EDATE(B124,12/$C$8)</f>
        <v>49400</v>
      </c>
      <c r="C125" s="21" t="n">
        <f aca="false">H124</f>
        <v>21420.9909848836</v>
      </c>
      <c r="D125" s="21" t="n">
        <f aca="false">IF(C125&lt;=0,0,C125*$C$6/$C$8)</f>
        <v>116.030367834786</v>
      </c>
      <c r="E125" s="21" t="n">
        <f aca="false">IF(C125&lt;=0,0,MIN($C$12-D125,C125))</f>
        <v>2722.66906266586</v>
      </c>
      <c r="F125" s="21" t="n">
        <f aca="false">IF(C125&lt;=0,0,MIN($C$10,C125-E125))</f>
        <v>200</v>
      </c>
      <c r="G125" s="21" t="n">
        <f aca="false">D125+E125+F125</f>
        <v>3038.69943050065</v>
      </c>
      <c r="H125" s="21" t="n">
        <f aca="false">MAX(0,C125-E125-F125)</f>
        <v>18498.3219222178</v>
      </c>
    </row>
    <row r="126" customFormat="false" ht="15" hidden="false" customHeight="false" outlineLevel="0" collapsed="false">
      <c r="A126" s="22" t="n">
        <v>104</v>
      </c>
      <c r="B126" s="23" t="n">
        <f aca="false">EDATE(B125,12/$C$8)</f>
        <v>49430</v>
      </c>
      <c r="C126" s="24" t="n">
        <f aca="false">H125</f>
        <v>18498.3219222178</v>
      </c>
      <c r="D126" s="24" t="n">
        <f aca="false">IF(C126&lt;=0,0,C126*$C$6/$C$8)</f>
        <v>100.199243745346</v>
      </c>
      <c r="E126" s="24" t="n">
        <f aca="false">IF(C126&lt;=0,0,MIN($C$12-D126,C126))</f>
        <v>2738.5001867553</v>
      </c>
      <c r="F126" s="24" t="n">
        <f aca="false">IF(C126&lt;=0,0,MIN($C$10,C126-E126))</f>
        <v>200</v>
      </c>
      <c r="G126" s="24" t="n">
        <f aca="false">D126+E126+F126</f>
        <v>3038.69943050065</v>
      </c>
      <c r="H126" s="24" t="n">
        <f aca="false">MAX(0,C126-E126-F126)</f>
        <v>15559.8217354625</v>
      </c>
    </row>
    <row r="127" customFormat="false" ht="15" hidden="false" customHeight="false" outlineLevel="0" collapsed="false">
      <c r="A127" s="19" t="n">
        <v>105</v>
      </c>
      <c r="B127" s="20" t="n">
        <f aca="false">EDATE(B126,12/$C$8)</f>
        <v>49461</v>
      </c>
      <c r="C127" s="21" t="n">
        <f aca="false">H126</f>
        <v>15559.8217354625</v>
      </c>
      <c r="D127" s="21" t="n">
        <f aca="false">IF(C127&lt;=0,0,C127*$C$6/$C$8)</f>
        <v>84.2823677337549</v>
      </c>
      <c r="E127" s="21" t="n">
        <f aca="false">IF(C127&lt;=0,0,MIN($C$12-D127,C127))</f>
        <v>2754.4170627669</v>
      </c>
      <c r="F127" s="21" t="n">
        <f aca="false">IF(C127&lt;=0,0,MIN($C$10,C127-E127))</f>
        <v>200</v>
      </c>
      <c r="G127" s="21" t="n">
        <f aca="false">D127+E127+F127</f>
        <v>3038.69943050065</v>
      </c>
      <c r="H127" s="21" t="n">
        <f aca="false">MAX(0,C127-E127-F127)</f>
        <v>12605.4046726956</v>
      </c>
    </row>
    <row r="128" customFormat="false" ht="15" hidden="false" customHeight="false" outlineLevel="0" collapsed="false">
      <c r="A128" s="22" t="n">
        <v>106</v>
      </c>
      <c r="B128" s="23" t="n">
        <f aca="false">EDATE(B127,12/$C$8)</f>
        <v>49491</v>
      </c>
      <c r="C128" s="24" t="n">
        <f aca="false">H127</f>
        <v>12605.4046726956</v>
      </c>
      <c r="D128" s="24" t="n">
        <f aca="false">IF(C128&lt;=0,0,C128*$C$6/$C$8)</f>
        <v>68.2792753104343</v>
      </c>
      <c r="E128" s="24" t="n">
        <f aca="false">IF(C128&lt;=0,0,MIN($C$12-D128,C128))</f>
        <v>2770.42015519022</v>
      </c>
      <c r="F128" s="24" t="n">
        <f aca="false">IF(C128&lt;=0,0,MIN($C$10,C128-E128))</f>
        <v>200</v>
      </c>
      <c r="G128" s="24" t="n">
        <f aca="false">D128+E128+F128</f>
        <v>3038.69943050065</v>
      </c>
      <c r="H128" s="24" t="n">
        <f aca="false">MAX(0,C128-E128-F128)</f>
        <v>9634.98451750534</v>
      </c>
    </row>
    <row r="129" customFormat="false" ht="15" hidden="false" customHeight="false" outlineLevel="0" collapsed="false">
      <c r="A129" s="19" t="n">
        <v>107</v>
      </c>
      <c r="B129" s="20" t="n">
        <f aca="false">EDATE(B128,12/$C$8)</f>
        <v>49522</v>
      </c>
      <c r="C129" s="21" t="n">
        <f aca="false">H128</f>
        <v>9634.98451750534</v>
      </c>
      <c r="D129" s="21" t="n">
        <f aca="false">IF(C129&lt;=0,0,C129*$C$6/$C$8)</f>
        <v>52.1894994698206</v>
      </c>
      <c r="E129" s="21" t="n">
        <f aca="false">IF(C129&lt;=0,0,MIN($C$12-D129,C129))</f>
        <v>2786.50993103083</v>
      </c>
      <c r="F129" s="21" t="n">
        <f aca="false">IF(C129&lt;=0,0,MIN($C$10,C129-E129))</f>
        <v>200</v>
      </c>
      <c r="G129" s="21" t="n">
        <f aca="false">D129+E129+F129</f>
        <v>3038.69943050065</v>
      </c>
      <c r="H129" s="21" t="n">
        <f aca="false">MAX(0,C129-E129-F129)</f>
        <v>6648.47458647451</v>
      </c>
    </row>
    <row r="130" customFormat="false" ht="15" hidden="false" customHeight="false" outlineLevel="0" collapsed="false">
      <c r="A130" s="22" t="n">
        <v>108</v>
      </c>
      <c r="B130" s="23" t="n">
        <f aca="false">EDATE(B129,12/$C$8)</f>
        <v>49553</v>
      </c>
      <c r="C130" s="24" t="n">
        <f aca="false">H129</f>
        <v>6648.47458647451</v>
      </c>
      <c r="D130" s="24" t="n">
        <f aca="false">IF(C130&lt;=0,0,C130*$C$6/$C$8)</f>
        <v>36.0125706767369</v>
      </c>
      <c r="E130" s="24" t="n">
        <f aca="false">IF(C130&lt;=0,0,MIN($C$12-D130,C130))</f>
        <v>2802.68685982391</v>
      </c>
      <c r="F130" s="24" t="n">
        <f aca="false">IF(C130&lt;=0,0,MIN($C$10,C130-E130))</f>
        <v>200</v>
      </c>
      <c r="G130" s="24" t="n">
        <f aca="false">D130+E130+F130</f>
        <v>3038.69943050065</v>
      </c>
      <c r="H130" s="24" t="n">
        <f aca="false">MAX(0,C130-E130-F130)</f>
        <v>3645.7877266506</v>
      </c>
    </row>
    <row r="131" customFormat="false" ht="15" hidden="false" customHeight="false" outlineLevel="0" collapsed="false">
      <c r="A131" s="19" t="n">
        <v>109</v>
      </c>
      <c r="B131" s="20" t="n">
        <f aca="false">EDATE(B130,12/$C$8)</f>
        <v>49583</v>
      </c>
      <c r="C131" s="21" t="n">
        <f aca="false">H130</f>
        <v>3645.7877266506</v>
      </c>
      <c r="D131" s="21" t="n">
        <f aca="false">IF(C131&lt;=0,0,C131*$C$6/$C$8)</f>
        <v>19.7480168526907</v>
      </c>
      <c r="E131" s="21" t="n">
        <f aca="false">IF(C131&lt;=0,0,MIN($C$12-D131,C131))</f>
        <v>2818.95141364796</v>
      </c>
      <c r="F131" s="21" t="n">
        <f aca="false">IF(C131&lt;=0,0,MIN($C$10,C131-E131))</f>
        <v>200</v>
      </c>
      <c r="G131" s="21" t="n">
        <f aca="false">D131+E131+F131</f>
        <v>3038.69943050065</v>
      </c>
      <c r="H131" s="21" t="n">
        <f aca="false">MAX(0,C131-E131-F131)</f>
        <v>626.836313002636</v>
      </c>
    </row>
    <row r="132" customFormat="false" ht="15" hidden="false" customHeight="false" outlineLevel="0" collapsed="false">
      <c r="A132" s="22" t="n">
        <v>110</v>
      </c>
      <c r="B132" s="23" t="n">
        <f aca="false">EDATE(B131,12/$C$8)</f>
        <v>49614</v>
      </c>
      <c r="C132" s="24" t="n">
        <f aca="false">H131</f>
        <v>626.836313002636</v>
      </c>
      <c r="D132" s="24" t="n">
        <f aca="false">IF(C132&lt;=0,0,C132*$C$6/$C$8)</f>
        <v>3.39536336209761</v>
      </c>
      <c r="E132" s="24" t="n">
        <f aca="false">IF(C132&lt;=0,0,MIN($C$12-D132,C132))</f>
        <v>626.836313002636</v>
      </c>
      <c r="F132" s="24" t="n">
        <f aca="false">IF(C132&lt;=0,0,MIN($C$10,C132-E132))</f>
        <v>0</v>
      </c>
      <c r="G132" s="24" t="n">
        <f aca="false">D132+E132+F132</f>
        <v>630.231676364734</v>
      </c>
      <c r="H132" s="24" t="n">
        <f aca="false">MAX(0,C132-E132-F132)</f>
        <v>0</v>
      </c>
    </row>
    <row r="133" customFormat="false" ht="15" hidden="false" customHeight="false" outlineLevel="0" collapsed="false">
      <c r="A133" s="19" t="n">
        <v>111</v>
      </c>
      <c r="B133" s="20" t="n">
        <f aca="false">EDATE(B132,12/$C$8)</f>
        <v>49644</v>
      </c>
      <c r="C133" s="21" t="n">
        <f aca="false">H132</f>
        <v>0</v>
      </c>
      <c r="D133" s="21" t="n">
        <f aca="false">IF(C133&lt;=0,0,C133*$C$6/$C$8)</f>
        <v>0</v>
      </c>
      <c r="E133" s="21" t="n">
        <f aca="false">IF(C133&lt;=0,0,MIN($C$12-D133,C133))</f>
        <v>0</v>
      </c>
      <c r="F133" s="21" t="n">
        <f aca="false">IF(C133&lt;=0,0,MIN($C$10,C133-E133))</f>
        <v>0</v>
      </c>
      <c r="G133" s="21" t="n">
        <f aca="false">D133+E133+F133</f>
        <v>0</v>
      </c>
      <c r="H133" s="21" t="n">
        <f aca="false">MAX(0,C133-E133-F133)</f>
        <v>0</v>
      </c>
    </row>
    <row r="134" customFormat="false" ht="15" hidden="false" customHeight="false" outlineLevel="0" collapsed="false">
      <c r="A134" s="22" t="n">
        <v>112</v>
      </c>
      <c r="B134" s="23" t="n">
        <f aca="false">EDATE(B133,12/$C$8)</f>
        <v>49675</v>
      </c>
      <c r="C134" s="24" t="n">
        <f aca="false">H133</f>
        <v>0</v>
      </c>
      <c r="D134" s="24" t="n">
        <f aca="false">IF(C134&lt;=0,0,C134*$C$6/$C$8)</f>
        <v>0</v>
      </c>
      <c r="E134" s="24" t="n">
        <f aca="false">IF(C134&lt;=0,0,MIN($C$12-D134,C134))</f>
        <v>0</v>
      </c>
      <c r="F134" s="24" t="n">
        <f aca="false">IF(C134&lt;=0,0,MIN($C$10,C134-E134))</f>
        <v>0</v>
      </c>
      <c r="G134" s="24" t="n">
        <f aca="false">D134+E134+F134</f>
        <v>0</v>
      </c>
      <c r="H134" s="24" t="n">
        <f aca="false">MAX(0,C134-E134-F134)</f>
        <v>0</v>
      </c>
    </row>
    <row r="135" customFormat="false" ht="15" hidden="false" customHeight="false" outlineLevel="0" collapsed="false">
      <c r="A135" s="19" t="n">
        <v>113</v>
      </c>
      <c r="B135" s="20" t="n">
        <f aca="false">EDATE(B134,12/$C$8)</f>
        <v>49706</v>
      </c>
      <c r="C135" s="21" t="n">
        <f aca="false">H134</f>
        <v>0</v>
      </c>
      <c r="D135" s="21" t="n">
        <f aca="false">IF(C135&lt;=0,0,C135*$C$6/$C$8)</f>
        <v>0</v>
      </c>
      <c r="E135" s="21" t="n">
        <f aca="false">IF(C135&lt;=0,0,MIN($C$12-D135,C135))</f>
        <v>0</v>
      </c>
      <c r="F135" s="21" t="n">
        <f aca="false">IF(C135&lt;=0,0,MIN($C$10,C135-E135))</f>
        <v>0</v>
      </c>
      <c r="G135" s="21" t="n">
        <f aca="false">D135+E135+F135</f>
        <v>0</v>
      </c>
      <c r="H135" s="21" t="n">
        <f aca="false">MAX(0,C135-E135-F135)</f>
        <v>0</v>
      </c>
    </row>
    <row r="136" customFormat="false" ht="15" hidden="false" customHeight="false" outlineLevel="0" collapsed="false">
      <c r="A136" s="22" t="n">
        <v>114</v>
      </c>
      <c r="B136" s="23" t="n">
        <f aca="false">EDATE(B135,12/$C$8)</f>
        <v>49735</v>
      </c>
      <c r="C136" s="24" t="n">
        <f aca="false">H135</f>
        <v>0</v>
      </c>
      <c r="D136" s="24" t="n">
        <f aca="false">IF(C136&lt;=0,0,C136*$C$6/$C$8)</f>
        <v>0</v>
      </c>
      <c r="E136" s="24" t="n">
        <f aca="false">IF(C136&lt;=0,0,MIN($C$12-D136,C136))</f>
        <v>0</v>
      </c>
      <c r="F136" s="24" t="n">
        <f aca="false">IF(C136&lt;=0,0,MIN($C$10,C136-E136))</f>
        <v>0</v>
      </c>
      <c r="G136" s="24" t="n">
        <f aca="false">D136+E136+F136</f>
        <v>0</v>
      </c>
      <c r="H136" s="24" t="n">
        <f aca="false">MAX(0,C136-E136-F136)</f>
        <v>0</v>
      </c>
    </row>
    <row r="137" customFormat="false" ht="15" hidden="false" customHeight="false" outlineLevel="0" collapsed="false">
      <c r="A137" s="19" t="n">
        <v>115</v>
      </c>
      <c r="B137" s="20" t="n">
        <f aca="false">EDATE(B136,12/$C$8)</f>
        <v>49766</v>
      </c>
      <c r="C137" s="21" t="n">
        <f aca="false">H136</f>
        <v>0</v>
      </c>
      <c r="D137" s="21" t="n">
        <f aca="false">IF(C137&lt;=0,0,C137*$C$6/$C$8)</f>
        <v>0</v>
      </c>
      <c r="E137" s="21" t="n">
        <f aca="false">IF(C137&lt;=0,0,MIN($C$12-D137,C137))</f>
        <v>0</v>
      </c>
      <c r="F137" s="21" t="n">
        <f aca="false">IF(C137&lt;=0,0,MIN($C$10,C137-E137))</f>
        <v>0</v>
      </c>
      <c r="G137" s="21" t="n">
        <f aca="false">D137+E137+F137</f>
        <v>0</v>
      </c>
      <c r="H137" s="21" t="n">
        <f aca="false">MAX(0,C137-E137-F137)</f>
        <v>0</v>
      </c>
    </row>
    <row r="138" customFormat="false" ht="15" hidden="false" customHeight="false" outlineLevel="0" collapsed="false">
      <c r="A138" s="22" t="n">
        <v>116</v>
      </c>
      <c r="B138" s="23" t="n">
        <f aca="false">EDATE(B137,12/$C$8)</f>
        <v>49796</v>
      </c>
      <c r="C138" s="24" t="n">
        <f aca="false">H137</f>
        <v>0</v>
      </c>
      <c r="D138" s="24" t="n">
        <f aca="false">IF(C138&lt;=0,0,C138*$C$6/$C$8)</f>
        <v>0</v>
      </c>
      <c r="E138" s="24" t="n">
        <f aca="false">IF(C138&lt;=0,0,MIN($C$12-D138,C138))</f>
        <v>0</v>
      </c>
      <c r="F138" s="24" t="n">
        <f aca="false">IF(C138&lt;=0,0,MIN($C$10,C138-E138))</f>
        <v>0</v>
      </c>
      <c r="G138" s="24" t="n">
        <f aca="false">D138+E138+F138</f>
        <v>0</v>
      </c>
      <c r="H138" s="24" t="n">
        <f aca="false">MAX(0,C138-E138-F138)</f>
        <v>0</v>
      </c>
    </row>
    <row r="139" customFormat="false" ht="15" hidden="false" customHeight="false" outlineLevel="0" collapsed="false">
      <c r="A139" s="19" t="n">
        <v>117</v>
      </c>
      <c r="B139" s="20" t="n">
        <f aca="false">EDATE(B138,12/$C$8)</f>
        <v>49827</v>
      </c>
      <c r="C139" s="21" t="n">
        <f aca="false">H138</f>
        <v>0</v>
      </c>
      <c r="D139" s="21" t="n">
        <f aca="false">IF(C139&lt;=0,0,C139*$C$6/$C$8)</f>
        <v>0</v>
      </c>
      <c r="E139" s="21" t="n">
        <f aca="false">IF(C139&lt;=0,0,MIN($C$12-D139,C139))</f>
        <v>0</v>
      </c>
      <c r="F139" s="21" t="n">
        <f aca="false">IF(C139&lt;=0,0,MIN($C$10,C139-E139))</f>
        <v>0</v>
      </c>
      <c r="G139" s="21" t="n">
        <f aca="false">D139+E139+F139</f>
        <v>0</v>
      </c>
      <c r="H139" s="21" t="n">
        <f aca="false">MAX(0,C139-E139-F139)</f>
        <v>0</v>
      </c>
    </row>
    <row r="140" customFormat="false" ht="15" hidden="false" customHeight="false" outlineLevel="0" collapsed="false">
      <c r="A140" s="22" t="n">
        <v>118</v>
      </c>
      <c r="B140" s="23" t="n">
        <f aca="false">EDATE(B139,12/$C$8)</f>
        <v>49857</v>
      </c>
      <c r="C140" s="24" t="n">
        <f aca="false">H139</f>
        <v>0</v>
      </c>
      <c r="D140" s="24" t="n">
        <f aca="false">IF(C140&lt;=0,0,C140*$C$6/$C$8)</f>
        <v>0</v>
      </c>
      <c r="E140" s="24" t="n">
        <f aca="false">IF(C140&lt;=0,0,MIN($C$12-D140,C140))</f>
        <v>0</v>
      </c>
      <c r="F140" s="24" t="n">
        <f aca="false">IF(C140&lt;=0,0,MIN($C$10,C140-E140))</f>
        <v>0</v>
      </c>
      <c r="G140" s="24" t="n">
        <f aca="false">D140+E140+F140</f>
        <v>0</v>
      </c>
      <c r="H140" s="24" t="n">
        <f aca="false">MAX(0,C140-E140-F140)</f>
        <v>0</v>
      </c>
    </row>
    <row r="141" customFormat="false" ht="15" hidden="false" customHeight="false" outlineLevel="0" collapsed="false">
      <c r="A141" s="19" t="n">
        <v>119</v>
      </c>
      <c r="B141" s="20" t="n">
        <f aca="false">EDATE(B140,12/$C$8)</f>
        <v>49888</v>
      </c>
      <c r="C141" s="21" t="n">
        <f aca="false">H140</f>
        <v>0</v>
      </c>
      <c r="D141" s="21" t="n">
        <f aca="false">IF(C141&lt;=0,0,C141*$C$6/$C$8)</f>
        <v>0</v>
      </c>
      <c r="E141" s="21" t="n">
        <f aca="false">IF(C141&lt;=0,0,MIN($C$12-D141,C141))</f>
        <v>0</v>
      </c>
      <c r="F141" s="21" t="n">
        <f aca="false">IF(C141&lt;=0,0,MIN($C$10,C141-E141))</f>
        <v>0</v>
      </c>
      <c r="G141" s="21" t="n">
        <f aca="false">D141+E141+F141</f>
        <v>0</v>
      </c>
      <c r="H141" s="21" t="n">
        <f aca="false">MAX(0,C141-E141-F141)</f>
        <v>0</v>
      </c>
    </row>
    <row r="142" customFormat="false" ht="15" hidden="false" customHeight="false" outlineLevel="0" collapsed="false">
      <c r="A142" s="22" t="n">
        <v>120</v>
      </c>
      <c r="B142" s="23" t="n">
        <f aca="false">EDATE(B141,12/$C$8)</f>
        <v>49919</v>
      </c>
      <c r="C142" s="24" t="n">
        <f aca="false">H141</f>
        <v>0</v>
      </c>
      <c r="D142" s="24" t="n">
        <f aca="false">IF(C142&lt;=0,0,C142*$C$6/$C$8)</f>
        <v>0</v>
      </c>
      <c r="E142" s="24" t="n">
        <f aca="false">IF(C142&lt;=0,0,MIN($C$12-D142,C142))</f>
        <v>0</v>
      </c>
      <c r="F142" s="24" t="n">
        <f aca="false">IF(C142&lt;=0,0,MIN($C$10,C142-E142))</f>
        <v>0</v>
      </c>
      <c r="G142" s="24" t="n">
        <f aca="false">D142+E142+F142</f>
        <v>0</v>
      </c>
      <c r="H142" s="24" t="n">
        <f aca="false">MAX(0,C142-E142-F142)</f>
        <v>0</v>
      </c>
    </row>
    <row r="143" customFormat="false" ht="15" hidden="false" customHeight="false" outlineLevel="0" collapsed="false">
      <c r="A143" s="19" t="n">
        <v>121</v>
      </c>
      <c r="B143" s="20" t="n">
        <f aca="false">EDATE(B142,12/$C$8)</f>
        <v>49949</v>
      </c>
      <c r="C143" s="21" t="n">
        <f aca="false">H142</f>
        <v>0</v>
      </c>
      <c r="D143" s="21" t="n">
        <f aca="false">IF(C143&lt;=0,0,C143*$C$6/$C$8)</f>
        <v>0</v>
      </c>
      <c r="E143" s="21" t="n">
        <f aca="false">IF(C143&lt;=0,0,MIN($C$12-D143,C143))</f>
        <v>0</v>
      </c>
      <c r="F143" s="21" t="n">
        <f aca="false">IF(C143&lt;=0,0,MIN($C$10,C143-E143))</f>
        <v>0</v>
      </c>
      <c r="G143" s="21" t="n">
        <f aca="false">D143+E143+F143</f>
        <v>0</v>
      </c>
      <c r="H143" s="21" t="n">
        <f aca="false">MAX(0,C143-E143-F143)</f>
        <v>0</v>
      </c>
    </row>
    <row r="144" customFormat="false" ht="15" hidden="false" customHeight="false" outlineLevel="0" collapsed="false">
      <c r="A144" s="22" t="n">
        <v>122</v>
      </c>
      <c r="B144" s="23" t="n">
        <f aca="false">EDATE(B143,12/$C$8)</f>
        <v>49980</v>
      </c>
      <c r="C144" s="24" t="n">
        <f aca="false">H143</f>
        <v>0</v>
      </c>
      <c r="D144" s="24" t="n">
        <f aca="false">IF(C144&lt;=0,0,C144*$C$6/$C$8)</f>
        <v>0</v>
      </c>
      <c r="E144" s="24" t="n">
        <f aca="false">IF(C144&lt;=0,0,MIN($C$12-D144,C144))</f>
        <v>0</v>
      </c>
      <c r="F144" s="24" t="n">
        <f aca="false">IF(C144&lt;=0,0,MIN($C$10,C144-E144))</f>
        <v>0</v>
      </c>
      <c r="G144" s="24" t="n">
        <f aca="false">D144+E144+F144</f>
        <v>0</v>
      </c>
      <c r="H144" s="24" t="n">
        <f aca="false">MAX(0,C144-E144-F144)</f>
        <v>0</v>
      </c>
    </row>
    <row r="145" customFormat="false" ht="15" hidden="false" customHeight="false" outlineLevel="0" collapsed="false">
      <c r="A145" s="19" t="n">
        <v>123</v>
      </c>
      <c r="B145" s="20" t="n">
        <f aca="false">EDATE(B144,12/$C$8)</f>
        <v>50010</v>
      </c>
      <c r="C145" s="21" t="n">
        <f aca="false">H144</f>
        <v>0</v>
      </c>
      <c r="D145" s="21" t="n">
        <f aca="false">IF(C145&lt;=0,0,C145*$C$6/$C$8)</f>
        <v>0</v>
      </c>
      <c r="E145" s="21" t="n">
        <f aca="false">IF(C145&lt;=0,0,MIN($C$12-D145,C145))</f>
        <v>0</v>
      </c>
      <c r="F145" s="21" t="n">
        <f aca="false">IF(C145&lt;=0,0,MIN($C$10,C145-E145))</f>
        <v>0</v>
      </c>
      <c r="G145" s="21" t="n">
        <f aca="false">D145+E145+F145</f>
        <v>0</v>
      </c>
      <c r="H145" s="21" t="n">
        <f aca="false">MAX(0,C145-E145-F145)</f>
        <v>0</v>
      </c>
    </row>
    <row r="146" customFormat="false" ht="15" hidden="false" customHeight="false" outlineLevel="0" collapsed="false">
      <c r="A146" s="22" t="n">
        <v>124</v>
      </c>
      <c r="B146" s="23" t="n">
        <f aca="false">EDATE(B145,12/$C$8)</f>
        <v>50041</v>
      </c>
      <c r="C146" s="24" t="n">
        <f aca="false">H145</f>
        <v>0</v>
      </c>
      <c r="D146" s="24" t="n">
        <f aca="false">IF(C146&lt;=0,0,C146*$C$6/$C$8)</f>
        <v>0</v>
      </c>
      <c r="E146" s="24" t="n">
        <f aca="false">IF(C146&lt;=0,0,MIN($C$12-D146,C146))</f>
        <v>0</v>
      </c>
      <c r="F146" s="24" t="n">
        <f aca="false">IF(C146&lt;=0,0,MIN($C$10,C146-E146))</f>
        <v>0</v>
      </c>
      <c r="G146" s="24" t="n">
        <f aca="false">D146+E146+F146</f>
        <v>0</v>
      </c>
      <c r="H146" s="24" t="n">
        <f aca="false">MAX(0,C146-E146-F146)</f>
        <v>0</v>
      </c>
    </row>
    <row r="147" customFormat="false" ht="15" hidden="false" customHeight="false" outlineLevel="0" collapsed="false">
      <c r="A147" s="19" t="n">
        <v>125</v>
      </c>
      <c r="B147" s="20" t="n">
        <f aca="false">EDATE(B146,12/$C$8)</f>
        <v>50072</v>
      </c>
      <c r="C147" s="21" t="n">
        <f aca="false">H146</f>
        <v>0</v>
      </c>
      <c r="D147" s="21" t="n">
        <f aca="false">IF(C147&lt;=0,0,C147*$C$6/$C$8)</f>
        <v>0</v>
      </c>
      <c r="E147" s="21" t="n">
        <f aca="false">IF(C147&lt;=0,0,MIN($C$12-D147,C147))</f>
        <v>0</v>
      </c>
      <c r="F147" s="21" t="n">
        <f aca="false">IF(C147&lt;=0,0,MIN($C$10,C147-E147))</f>
        <v>0</v>
      </c>
      <c r="G147" s="21" t="n">
        <f aca="false">D147+E147+F147</f>
        <v>0</v>
      </c>
      <c r="H147" s="21" t="n">
        <f aca="false">MAX(0,C147-E147-F147)</f>
        <v>0</v>
      </c>
    </row>
    <row r="148" customFormat="false" ht="15" hidden="false" customHeight="false" outlineLevel="0" collapsed="false">
      <c r="A148" s="22" t="n">
        <v>126</v>
      </c>
      <c r="B148" s="23" t="n">
        <f aca="false">EDATE(B147,12/$C$8)</f>
        <v>50100</v>
      </c>
      <c r="C148" s="24" t="n">
        <f aca="false">H147</f>
        <v>0</v>
      </c>
      <c r="D148" s="24" t="n">
        <f aca="false">IF(C148&lt;=0,0,C148*$C$6/$C$8)</f>
        <v>0</v>
      </c>
      <c r="E148" s="24" t="n">
        <f aca="false">IF(C148&lt;=0,0,MIN($C$12-D148,C148))</f>
        <v>0</v>
      </c>
      <c r="F148" s="24" t="n">
        <f aca="false">IF(C148&lt;=0,0,MIN($C$10,C148-E148))</f>
        <v>0</v>
      </c>
      <c r="G148" s="24" t="n">
        <f aca="false">D148+E148+F148</f>
        <v>0</v>
      </c>
      <c r="H148" s="24" t="n">
        <f aca="false">MAX(0,C148-E148-F148)</f>
        <v>0</v>
      </c>
    </row>
    <row r="149" customFormat="false" ht="15" hidden="false" customHeight="false" outlineLevel="0" collapsed="false">
      <c r="A149" s="19" t="n">
        <v>127</v>
      </c>
      <c r="B149" s="20" t="n">
        <f aca="false">EDATE(B148,12/$C$8)</f>
        <v>50131</v>
      </c>
      <c r="C149" s="21" t="n">
        <f aca="false">H148</f>
        <v>0</v>
      </c>
      <c r="D149" s="21" t="n">
        <f aca="false">IF(C149&lt;=0,0,C149*$C$6/$C$8)</f>
        <v>0</v>
      </c>
      <c r="E149" s="21" t="n">
        <f aca="false">IF(C149&lt;=0,0,MIN($C$12-D149,C149))</f>
        <v>0</v>
      </c>
      <c r="F149" s="21" t="n">
        <f aca="false">IF(C149&lt;=0,0,MIN($C$10,C149-E149))</f>
        <v>0</v>
      </c>
      <c r="G149" s="21" t="n">
        <f aca="false">D149+E149+F149</f>
        <v>0</v>
      </c>
      <c r="H149" s="21" t="n">
        <f aca="false">MAX(0,C149-E149-F149)</f>
        <v>0</v>
      </c>
    </row>
    <row r="150" customFormat="false" ht="15" hidden="false" customHeight="false" outlineLevel="0" collapsed="false">
      <c r="A150" s="22" t="n">
        <v>128</v>
      </c>
      <c r="B150" s="23" t="n">
        <f aca="false">EDATE(B149,12/$C$8)</f>
        <v>50161</v>
      </c>
      <c r="C150" s="24" t="n">
        <f aca="false">H149</f>
        <v>0</v>
      </c>
      <c r="D150" s="24" t="n">
        <f aca="false">IF(C150&lt;=0,0,C150*$C$6/$C$8)</f>
        <v>0</v>
      </c>
      <c r="E150" s="24" t="n">
        <f aca="false">IF(C150&lt;=0,0,MIN($C$12-D150,C150))</f>
        <v>0</v>
      </c>
      <c r="F150" s="24" t="n">
        <f aca="false">IF(C150&lt;=0,0,MIN($C$10,C150-E150))</f>
        <v>0</v>
      </c>
      <c r="G150" s="24" t="n">
        <f aca="false">D150+E150+F150</f>
        <v>0</v>
      </c>
      <c r="H150" s="24" t="n">
        <f aca="false">MAX(0,C150-E150-F150)</f>
        <v>0</v>
      </c>
    </row>
    <row r="151" customFormat="false" ht="15" hidden="false" customHeight="false" outlineLevel="0" collapsed="false">
      <c r="A151" s="19" t="n">
        <v>129</v>
      </c>
      <c r="B151" s="20" t="n">
        <f aca="false">EDATE(B150,12/$C$8)</f>
        <v>50192</v>
      </c>
      <c r="C151" s="21" t="n">
        <f aca="false">H150</f>
        <v>0</v>
      </c>
      <c r="D151" s="21" t="n">
        <f aca="false">IF(C151&lt;=0,0,C151*$C$6/$C$8)</f>
        <v>0</v>
      </c>
      <c r="E151" s="21" t="n">
        <f aca="false">IF(C151&lt;=0,0,MIN($C$12-D151,C151))</f>
        <v>0</v>
      </c>
      <c r="F151" s="21" t="n">
        <f aca="false">IF(C151&lt;=0,0,MIN($C$10,C151-E151))</f>
        <v>0</v>
      </c>
      <c r="G151" s="21" t="n">
        <f aca="false">D151+E151+F151</f>
        <v>0</v>
      </c>
      <c r="H151" s="21" t="n">
        <f aca="false">MAX(0,C151-E151-F151)</f>
        <v>0</v>
      </c>
    </row>
    <row r="152" customFormat="false" ht="15" hidden="false" customHeight="false" outlineLevel="0" collapsed="false">
      <c r="A152" s="22" t="n">
        <v>130</v>
      </c>
      <c r="B152" s="23" t="n">
        <f aca="false">EDATE(B151,12/$C$8)</f>
        <v>50222</v>
      </c>
      <c r="C152" s="24" t="n">
        <f aca="false">H151</f>
        <v>0</v>
      </c>
      <c r="D152" s="24" t="n">
        <f aca="false">IF(C152&lt;=0,0,C152*$C$6/$C$8)</f>
        <v>0</v>
      </c>
      <c r="E152" s="24" t="n">
        <f aca="false">IF(C152&lt;=0,0,MIN($C$12-D152,C152))</f>
        <v>0</v>
      </c>
      <c r="F152" s="24" t="n">
        <f aca="false">IF(C152&lt;=0,0,MIN($C$10,C152-E152))</f>
        <v>0</v>
      </c>
      <c r="G152" s="24" t="n">
        <f aca="false">D152+E152+F152</f>
        <v>0</v>
      </c>
      <c r="H152" s="24" t="n">
        <f aca="false">MAX(0,C152-E152-F152)</f>
        <v>0</v>
      </c>
    </row>
    <row r="153" customFormat="false" ht="15" hidden="false" customHeight="false" outlineLevel="0" collapsed="false">
      <c r="A153" s="19" t="n">
        <v>131</v>
      </c>
      <c r="B153" s="20" t="n">
        <f aca="false">EDATE(B152,12/$C$8)</f>
        <v>50253</v>
      </c>
      <c r="C153" s="21" t="n">
        <f aca="false">H152</f>
        <v>0</v>
      </c>
      <c r="D153" s="21" t="n">
        <f aca="false">IF(C153&lt;=0,0,C153*$C$6/$C$8)</f>
        <v>0</v>
      </c>
      <c r="E153" s="21" t="n">
        <f aca="false">IF(C153&lt;=0,0,MIN($C$12-D153,C153))</f>
        <v>0</v>
      </c>
      <c r="F153" s="21" t="n">
        <f aca="false">IF(C153&lt;=0,0,MIN($C$10,C153-E153))</f>
        <v>0</v>
      </c>
      <c r="G153" s="21" t="n">
        <f aca="false">D153+E153+F153</f>
        <v>0</v>
      </c>
      <c r="H153" s="21" t="n">
        <f aca="false">MAX(0,C153-E153-F153)</f>
        <v>0</v>
      </c>
    </row>
    <row r="154" customFormat="false" ht="15" hidden="false" customHeight="false" outlineLevel="0" collapsed="false">
      <c r="A154" s="22" t="n">
        <v>132</v>
      </c>
      <c r="B154" s="23" t="n">
        <f aca="false">EDATE(B153,12/$C$8)</f>
        <v>50284</v>
      </c>
      <c r="C154" s="24" t="n">
        <f aca="false">H153</f>
        <v>0</v>
      </c>
      <c r="D154" s="24" t="n">
        <f aca="false">IF(C154&lt;=0,0,C154*$C$6/$C$8)</f>
        <v>0</v>
      </c>
      <c r="E154" s="24" t="n">
        <f aca="false">IF(C154&lt;=0,0,MIN($C$12-D154,C154))</f>
        <v>0</v>
      </c>
      <c r="F154" s="24" t="n">
        <f aca="false">IF(C154&lt;=0,0,MIN($C$10,C154-E154))</f>
        <v>0</v>
      </c>
      <c r="G154" s="24" t="n">
        <f aca="false">D154+E154+F154</f>
        <v>0</v>
      </c>
      <c r="H154" s="24" t="n">
        <f aca="false">MAX(0,C154-E154-F154)</f>
        <v>0</v>
      </c>
    </row>
    <row r="155" customFormat="false" ht="15" hidden="false" customHeight="false" outlineLevel="0" collapsed="false">
      <c r="A155" s="19" t="n">
        <v>133</v>
      </c>
      <c r="B155" s="20" t="n">
        <f aca="false">EDATE(B154,12/$C$8)</f>
        <v>50314</v>
      </c>
      <c r="C155" s="21" t="n">
        <f aca="false">H154</f>
        <v>0</v>
      </c>
      <c r="D155" s="21" t="n">
        <f aca="false">IF(C155&lt;=0,0,C155*$C$6/$C$8)</f>
        <v>0</v>
      </c>
      <c r="E155" s="21" t="n">
        <f aca="false">IF(C155&lt;=0,0,MIN($C$12-D155,C155))</f>
        <v>0</v>
      </c>
      <c r="F155" s="21" t="n">
        <f aca="false">IF(C155&lt;=0,0,MIN($C$10,C155-E155))</f>
        <v>0</v>
      </c>
      <c r="G155" s="21" t="n">
        <f aca="false">D155+E155+F155</f>
        <v>0</v>
      </c>
      <c r="H155" s="21" t="n">
        <f aca="false">MAX(0,C155-E155-F155)</f>
        <v>0</v>
      </c>
    </row>
    <row r="156" customFormat="false" ht="15" hidden="false" customHeight="false" outlineLevel="0" collapsed="false">
      <c r="A156" s="22" t="n">
        <v>134</v>
      </c>
      <c r="B156" s="23" t="n">
        <f aca="false">EDATE(B155,12/$C$8)</f>
        <v>50345</v>
      </c>
      <c r="C156" s="24" t="n">
        <f aca="false">H155</f>
        <v>0</v>
      </c>
      <c r="D156" s="24" t="n">
        <f aca="false">IF(C156&lt;=0,0,C156*$C$6/$C$8)</f>
        <v>0</v>
      </c>
      <c r="E156" s="24" t="n">
        <f aca="false">IF(C156&lt;=0,0,MIN($C$12-D156,C156))</f>
        <v>0</v>
      </c>
      <c r="F156" s="24" t="n">
        <f aca="false">IF(C156&lt;=0,0,MIN($C$10,C156-E156))</f>
        <v>0</v>
      </c>
      <c r="G156" s="24" t="n">
        <f aca="false">D156+E156+F156</f>
        <v>0</v>
      </c>
      <c r="H156" s="24" t="n">
        <f aca="false">MAX(0,C156-E156-F156)</f>
        <v>0</v>
      </c>
    </row>
    <row r="157" customFormat="false" ht="15" hidden="false" customHeight="false" outlineLevel="0" collapsed="false">
      <c r="A157" s="19" t="n">
        <v>135</v>
      </c>
      <c r="B157" s="20" t="n">
        <f aca="false">EDATE(B156,12/$C$8)</f>
        <v>50375</v>
      </c>
      <c r="C157" s="21" t="n">
        <f aca="false">H156</f>
        <v>0</v>
      </c>
      <c r="D157" s="21" t="n">
        <f aca="false">IF(C157&lt;=0,0,C157*$C$6/$C$8)</f>
        <v>0</v>
      </c>
      <c r="E157" s="21" t="n">
        <f aca="false">IF(C157&lt;=0,0,MIN($C$12-D157,C157))</f>
        <v>0</v>
      </c>
      <c r="F157" s="21" t="n">
        <f aca="false">IF(C157&lt;=0,0,MIN($C$10,C157-E157))</f>
        <v>0</v>
      </c>
      <c r="G157" s="21" t="n">
        <f aca="false">D157+E157+F157</f>
        <v>0</v>
      </c>
      <c r="H157" s="21" t="n">
        <f aca="false">MAX(0,C157-E157-F157)</f>
        <v>0</v>
      </c>
    </row>
    <row r="158" customFormat="false" ht="15" hidden="false" customHeight="false" outlineLevel="0" collapsed="false">
      <c r="A158" s="22" t="n">
        <v>136</v>
      </c>
      <c r="B158" s="23" t="n">
        <f aca="false">EDATE(B157,12/$C$8)</f>
        <v>50406</v>
      </c>
      <c r="C158" s="24" t="n">
        <f aca="false">H157</f>
        <v>0</v>
      </c>
      <c r="D158" s="24" t="n">
        <f aca="false">IF(C158&lt;=0,0,C158*$C$6/$C$8)</f>
        <v>0</v>
      </c>
      <c r="E158" s="24" t="n">
        <f aca="false">IF(C158&lt;=0,0,MIN($C$12-D158,C158))</f>
        <v>0</v>
      </c>
      <c r="F158" s="24" t="n">
        <f aca="false">IF(C158&lt;=0,0,MIN($C$10,C158-E158))</f>
        <v>0</v>
      </c>
      <c r="G158" s="24" t="n">
        <f aca="false">D158+E158+F158</f>
        <v>0</v>
      </c>
      <c r="H158" s="24" t="n">
        <f aca="false">MAX(0,C158-E158-F158)</f>
        <v>0</v>
      </c>
    </row>
    <row r="159" customFormat="false" ht="15" hidden="false" customHeight="false" outlineLevel="0" collapsed="false">
      <c r="A159" s="19" t="n">
        <v>137</v>
      </c>
      <c r="B159" s="20" t="n">
        <f aca="false">EDATE(B158,12/$C$8)</f>
        <v>50437</v>
      </c>
      <c r="C159" s="21" t="n">
        <f aca="false">H158</f>
        <v>0</v>
      </c>
      <c r="D159" s="21" t="n">
        <f aca="false">IF(C159&lt;=0,0,C159*$C$6/$C$8)</f>
        <v>0</v>
      </c>
      <c r="E159" s="21" t="n">
        <f aca="false">IF(C159&lt;=0,0,MIN($C$12-D159,C159))</f>
        <v>0</v>
      </c>
      <c r="F159" s="21" t="n">
        <f aca="false">IF(C159&lt;=0,0,MIN($C$10,C159-E159))</f>
        <v>0</v>
      </c>
      <c r="G159" s="21" t="n">
        <f aca="false">D159+E159+F159</f>
        <v>0</v>
      </c>
      <c r="H159" s="21" t="n">
        <f aca="false">MAX(0,C159-E159-F159)</f>
        <v>0</v>
      </c>
    </row>
    <row r="160" customFormat="false" ht="15" hidden="false" customHeight="false" outlineLevel="0" collapsed="false">
      <c r="A160" s="22" t="n">
        <v>138</v>
      </c>
      <c r="B160" s="23" t="n">
        <f aca="false">EDATE(B159,12/$C$8)</f>
        <v>50465</v>
      </c>
      <c r="C160" s="24" t="n">
        <f aca="false">H159</f>
        <v>0</v>
      </c>
      <c r="D160" s="24" t="n">
        <f aca="false">IF(C160&lt;=0,0,C160*$C$6/$C$8)</f>
        <v>0</v>
      </c>
      <c r="E160" s="24" t="n">
        <f aca="false">IF(C160&lt;=0,0,MIN($C$12-D160,C160))</f>
        <v>0</v>
      </c>
      <c r="F160" s="24" t="n">
        <f aca="false">IF(C160&lt;=0,0,MIN($C$10,C160-E160))</f>
        <v>0</v>
      </c>
      <c r="G160" s="24" t="n">
        <f aca="false">D160+E160+F160</f>
        <v>0</v>
      </c>
      <c r="H160" s="24" t="n">
        <f aca="false">MAX(0,C160-E160-F160)</f>
        <v>0</v>
      </c>
    </row>
    <row r="161" customFormat="false" ht="15" hidden="false" customHeight="false" outlineLevel="0" collapsed="false">
      <c r="A161" s="19" t="n">
        <v>139</v>
      </c>
      <c r="B161" s="20" t="n">
        <f aca="false">EDATE(B160,12/$C$8)</f>
        <v>50496</v>
      </c>
      <c r="C161" s="21" t="n">
        <f aca="false">H160</f>
        <v>0</v>
      </c>
      <c r="D161" s="21" t="n">
        <f aca="false">IF(C161&lt;=0,0,C161*$C$6/$C$8)</f>
        <v>0</v>
      </c>
      <c r="E161" s="21" t="n">
        <f aca="false">IF(C161&lt;=0,0,MIN($C$12-D161,C161))</f>
        <v>0</v>
      </c>
      <c r="F161" s="21" t="n">
        <f aca="false">IF(C161&lt;=0,0,MIN($C$10,C161-E161))</f>
        <v>0</v>
      </c>
      <c r="G161" s="21" t="n">
        <f aca="false">D161+E161+F161</f>
        <v>0</v>
      </c>
      <c r="H161" s="21" t="n">
        <f aca="false">MAX(0,C161-E161-F161)</f>
        <v>0</v>
      </c>
    </row>
    <row r="162" customFormat="false" ht="15" hidden="false" customHeight="false" outlineLevel="0" collapsed="false">
      <c r="A162" s="22" t="n">
        <v>140</v>
      </c>
      <c r="B162" s="23" t="n">
        <f aca="false">EDATE(B161,12/$C$8)</f>
        <v>50526</v>
      </c>
      <c r="C162" s="24" t="n">
        <f aca="false">H161</f>
        <v>0</v>
      </c>
      <c r="D162" s="24" t="n">
        <f aca="false">IF(C162&lt;=0,0,C162*$C$6/$C$8)</f>
        <v>0</v>
      </c>
      <c r="E162" s="24" t="n">
        <f aca="false">IF(C162&lt;=0,0,MIN($C$12-D162,C162))</f>
        <v>0</v>
      </c>
      <c r="F162" s="24" t="n">
        <f aca="false">IF(C162&lt;=0,0,MIN($C$10,C162-E162))</f>
        <v>0</v>
      </c>
      <c r="G162" s="24" t="n">
        <f aca="false">D162+E162+F162</f>
        <v>0</v>
      </c>
      <c r="H162" s="24" t="n">
        <f aca="false">MAX(0,C162-E162-F162)</f>
        <v>0</v>
      </c>
    </row>
    <row r="163" customFormat="false" ht="15" hidden="false" customHeight="false" outlineLevel="0" collapsed="false">
      <c r="A163" s="19" t="n">
        <v>141</v>
      </c>
      <c r="B163" s="20" t="n">
        <f aca="false">EDATE(B162,12/$C$8)</f>
        <v>50557</v>
      </c>
      <c r="C163" s="21" t="n">
        <f aca="false">H162</f>
        <v>0</v>
      </c>
      <c r="D163" s="21" t="n">
        <f aca="false">IF(C163&lt;=0,0,C163*$C$6/$C$8)</f>
        <v>0</v>
      </c>
      <c r="E163" s="21" t="n">
        <f aca="false">IF(C163&lt;=0,0,MIN($C$12-D163,C163))</f>
        <v>0</v>
      </c>
      <c r="F163" s="21" t="n">
        <f aca="false">IF(C163&lt;=0,0,MIN($C$10,C163-E163))</f>
        <v>0</v>
      </c>
      <c r="G163" s="21" t="n">
        <f aca="false">D163+E163+F163</f>
        <v>0</v>
      </c>
      <c r="H163" s="21" t="n">
        <f aca="false">MAX(0,C163-E163-F163)</f>
        <v>0</v>
      </c>
    </row>
    <row r="164" customFormat="false" ht="15" hidden="false" customHeight="false" outlineLevel="0" collapsed="false">
      <c r="A164" s="22" t="n">
        <v>142</v>
      </c>
      <c r="B164" s="23" t="n">
        <f aca="false">EDATE(B163,12/$C$8)</f>
        <v>50587</v>
      </c>
      <c r="C164" s="24" t="n">
        <f aca="false">H163</f>
        <v>0</v>
      </c>
      <c r="D164" s="24" t="n">
        <f aca="false">IF(C164&lt;=0,0,C164*$C$6/$C$8)</f>
        <v>0</v>
      </c>
      <c r="E164" s="24" t="n">
        <f aca="false">IF(C164&lt;=0,0,MIN($C$12-D164,C164))</f>
        <v>0</v>
      </c>
      <c r="F164" s="24" t="n">
        <f aca="false">IF(C164&lt;=0,0,MIN($C$10,C164-E164))</f>
        <v>0</v>
      </c>
      <c r="G164" s="24" t="n">
        <f aca="false">D164+E164+F164</f>
        <v>0</v>
      </c>
      <c r="H164" s="24" t="n">
        <f aca="false">MAX(0,C164-E164-F164)</f>
        <v>0</v>
      </c>
    </row>
    <row r="165" customFormat="false" ht="15" hidden="false" customHeight="false" outlineLevel="0" collapsed="false">
      <c r="A165" s="19" t="n">
        <v>143</v>
      </c>
      <c r="B165" s="20" t="n">
        <f aca="false">EDATE(B164,12/$C$8)</f>
        <v>50618</v>
      </c>
      <c r="C165" s="21" t="n">
        <f aca="false">H164</f>
        <v>0</v>
      </c>
      <c r="D165" s="21" t="n">
        <f aca="false">IF(C165&lt;=0,0,C165*$C$6/$C$8)</f>
        <v>0</v>
      </c>
      <c r="E165" s="21" t="n">
        <f aca="false">IF(C165&lt;=0,0,MIN($C$12-D165,C165))</f>
        <v>0</v>
      </c>
      <c r="F165" s="21" t="n">
        <f aca="false">IF(C165&lt;=0,0,MIN($C$10,C165-E165))</f>
        <v>0</v>
      </c>
      <c r="G165" s="21" t="n">
        <f aca="false">D165+E165+F165</f>
        <v>0</v>
      </c>
      <c r="H165" s="21" t="n">
        <f aca="false">MAX(0,C165-E165-F165)</f>
        <v>0</v>
      </c>
    </row>
    <row r="166" customFormat="false" ht="15" hidden="false" customHeight="false" outlineLevel="0" collapsed="false">
      <c r="A166" s="22" t="n">
        <v>144</v>
      </c>
      <c r="B166" s="23" t="n">
        <f aca="false">EDATE(B165,12/$C$8)</f>
        <v>50649</v>
      </c>
      <c r="C166" s="24" t="n">
        <f aca="false">H165</f>
        <v>0</v>
      </c>
      <c r="D166" s="24" t="n">
        <f aca="false">IF(C166&lt;=0,0,C166*$C$6/$C$8)</f>
        <v>0</v>
      </c>
      <c r="E166" s="24" t="n">
        <f aca="false">IF(C166&lt;=0,0,MIN($C$12-D166,C166))</f>
        <v>0</v>
      </c>
      <c r="F166" s="24" t="n">
        <f aca="false">IF(C166&lt;=0,0,MIN($C$10,C166-E166))</f>
        <v>0</v>
      </c>
      <c r="G166" s="24" t="n">
        <f aca="false">D166+E166+F166</f>
        <v>0</v>
      </c>
      <c r="H166" s="24" t="n">
        <f aca="false">MAX(0,C166-E166-F166)</f>
        <v>0</v>
      </c>
    </row>
    <row r="167" customFormat="false" ht="15" hidden="false" customHeight="false" outlineLevel="0" collapsed="false">
      <c r="A167" s="19" t="n">
        <v>145</v>
      </c>
      <c r="B167" s="20" t="n">
        <f aca="false">EDATE(B166,12/$C$8)</f>
        <v>50679</v>
      </c>
      <c r="C167" s="21" t="n">
        <f aca="false">H166</f>
        <v>0</v>
      </c>
      <c r="D167" s="21" t="n">
        <f aca="false">IF(C167&lt;=0,0,C167*$C$6/$C$8)</f>
        <v>0</v>
      </c>
      <c r="E167" s="21" t="n">
        <f aca="false">IF(C167&lt;=0,0,MIN($C$12-D167,C167))</f>
        <v>0</v>
      </c>
      <c r="F167" s="21" t="n">
        <f aca="false">IF(C167&lt;=0,0,MIN($C$10,C167-E167))</f>
        <v>0</v>
      </c>
      <c r="G167" s="21" t="n">
        <f aca="false">D167+E167+F167</f>
        <v>0</v>
      </c>
      <c r="H167" s="21" t="n">
        <f aca="false">MAX(0,C167-E167-F167)</f>
        <v>0</v>
      </c>
    </row>
    <row r="168" customFormat="false" ht="15" hidden="false" customHeight="false" outlineLevel="0" collapsed="false">
      <c r="A168" s="22" t="n">
        <v>146</v>
      </c>
      <c r="B168" s="23" t="n">
        <f aca="false">EDATE(B167,12/$C$8)</f>
        <v>50710</v>
      </c>
      <c r="C168" s="24" t="n">
        <f aca="false">H167</f>
        <v>0</v>
      </c>
      <c r="D168" s="24" t="n">
        <f aca="false">IF(C168&lt;=0,0,C168*$C$6/$C$8)</f>
        <v>0</v>
      </c>
      <c r="E168" s="24" t="n">
        <f aca="false">IF(C168&lt;=0,0,MIN($C$12-D168,C168))</f>
        <v>0</v>
      </c>
      <c r="F168" s="24" t="n">
        <f aca="false">IF(C168&lt;=0,0,MIN($C$10,C168-E168))</f>
        <v>0</v>
      </c>
      <c r="G168" s="24" t="n">
        <f aca="false">D168+E168+F168</f>
        <v>0</v>
      </c>
      <c r="H168" s="24" t="n">
        <f aca="false">MAX(0,C168-E168-F168)</f>
        <v>0</v>
      </c>
    </row>
    <row r="169" customFormat="false" ht="15" hidden="false" customHeight="false" outlineLevel="0" collapsed="false">
      <c r="A169" s="19" t="n">
        <v>147</v>
      </c>
      <c r="B169" s="20" t="n">
        <f aca="false">EDATE(B168,12/$C$8)</f>
        <v>50740</v>
      </c>
      <c r="C169" s="21" t="n">
        <f aca="false">H168</f>
        <v>0</v>
      </c>
      <c r="D169" s="21" t="n">
        <f aca="false">IF(C169&lt;=0,0,C169*$C$6/$C$8)</f>
        <v>0</v>
      </c>
      <c r="E169" s="21" t="n">
        <f aca="false">IF(C169&lt;=0,0,MIN($C$12-D169,C169))</f>
        <v>0</v>
      </c>
      <c r="F169" s="21" t="n">
        <f aca="false">IF(C169&lt;=0,0,MIN($C$10,C169-E169))</f>
        <v>0</v>
      </c>
      <c r="G169" s="21" t="n">
        <f aca="false">D169+E169+F169</f>
        <v>0</v>
      </c>
      <c r="H169" s="21" t="n">
        <f aca="false">MAX(0,C169-E169-F169)</f>
        <v>0</v>
      </c>
    </row>
    <row r="170" customFormat="false" ht="15" hidden="false" customHeight="false" outlineLevel="0" collapsed="false">
      <c r="A170" s="22" t="n">
        <v>148</v>
      </c>
      <c r="B170" s="23" t="n">
        <f aca="false">EDATE(B169,12/$C$8)</f>
        <v>50771</v>
      </c>
      <c r="C170" s="24" t="n">
        <f aca="false">H169</f>
        <v>0</v>
      </c>
      <c r="D170" s="24" t="n">
        <f aca="false">IF(C170&lt;=0,0,C170*$C$6/$C$8)</f>
        <v>0</v>
      </c>
      <c r="E170" s="24" t="n">
        <f aca="false">IF(C170&lt;=0,0,MIN($C$12-D170,C170))</f>
        <v>0</v>
      </c>
      <c r="F170" s="24" t="n">
        <f aca="false">IF(C170&lt;=0,0,MIN($C$10,C170-E170))</f>
        <v>0</v>
      </c>
      <c r="G170" s="24" t="n">
        <f aca="false">D170+E170+F170</f>
        <v>0</v>
      </c>
      <c r="H170" s="24" t="n">
        <f aca="false">MAX(0,C170-E170-F170)</f>
        <v>0</v>
      </c>
    </row>
    <row r="171" customFormat="false" ht="15" hidden="false" customHeight="false" outlineLevel="0" collapsed="false">
      <c r="A171" s="19" t="n">
        <v>149</v>
      </c>
      <c r="B171" s="20" t="n">
        <f aca="false">EDATE(B170,12/$C$8)</f>
        <v>50802</v>
      </c>
      <c r="C171" s="21" t="n">
        <f aca="false">H170</f>
        <v>0</v>
      </c>
      <c r="D171" s="21" t="n">
        <f aca="false">IF(C171&lt;=0,0,C171*$C$6/$C$8)</f>
        <v>0</v>
      </c>
      <c r="E171" s="21" t="n">
        <f aca="false">IF(C171&lt;=0,0,MIN($C$12-D171,C171))</f>
        <v>0</v>
      </c>
      <c r="F171" s="21" t="n">
        <f aca="false">IF(C171&lt;=0,0,MIN($C$10,C171-E171))</f>
        <v>0</v>
      </c>
      <c r="G171" s="21" t="n">
        <f aca="false">D171+E171+F171</f>
        <v>0</v>
      </c>
      <c r="H171" s="21" t="n">
        <f aca="false">MAX(0,C171-E171-F171)</f>
        <v>0</v>
      </c>
    </row>
    <row r="172" customFormat="false" ht="15" hidden="false" customHeight="false" outlineLevel="0" collapsed="false">
      <c r="A172" s="22" t="n">
        <v>150</v>
      </c>
      <c r="B172" s="23" t="n">
        <f aca="false">EDATE(B171,12/$C$8)</f>
        <v>50830</v>
      </c>
      <c r="C172" s="24" t="n">
        <f aca="false">H171</f>
        <v>0</v>
      </c>
      <c r="D172" s="24" t="n">
        <f aca="false">IF(C172&lt;=0,0,C172*$C$6/$C$8)</f>
        <v>0</v>
      </c>
      <c r="E172" s="24" t="n">
        <f aca="false">IF(C172&lt;=0,0,MIN($C$12-D172,C172))</f>
        <v>0</v>
      </c>
      <c r="F172" s="24" t="n">
        <f aca="false">IF(C172&lt;=0,0,MIN($C$10,C172-E172))</f>
        <v>0</v>
      </c>
      <c r="G172" s="24" t="n">
        <f aca="false">D172+E172+F172</f>
        <v>0</v>
      </c>
      <c r="H172" s="24" t="n">
        <f aca="false">MAX(0,C172-E172-F172)</f>
        <v>0</v>
      </c>
    </row>
    <row r="173" customFormat="false" ht="15" hidden="false" customHeight="false" outlineLevel="0" collapsed="false">
      <c r="A173" s="19" t="n">
        <v>151</v>
      </c>
      <c r="B173" s="20" t="n">
        <f aca="false">EDATE(B172,12/$C$8)</f>
        <v>50861</v>
      </c>
      <c r="C173" s="21" t="n">
        <f aca="false">H172</f>
        <v>0</v>
      </c>
      <c r="D173" s="21" t="n">
        <f aca="false">IF(C173&lt;=0,0,C173*$C$6/$C$8)</f>
        <v>0</v>
      </c>
      <c r="E173" s="21" t="n">
        <f aca="false">IF(C173&lt;=0,0,MIN($C$12-D173,C173))</f>
        <v>0</v>
      </c>
      <c r="F173" s="21" t="n">
        <f aca="false">IF(C173&lt;=0,0,MIN($C$10,C173-E173))</f>
        <v>0</v>
      </c>
      <c r="G173" s="21" t="n">
        <f aca="false">D173+E173+F173</f>
        <v>0</v>
      </c>
      <c r="H173" s="21" t="n">
        <f aca="false">MAX(0,C173-E173-F173)</f>
        <v>0</v>
      </c>
    </row>
    <row r="174" customFormat="false" ht="15" hidden="false" customHeight="false" outlineLevel="0" collapsed="false">
      <c r="A174" s="22" t="n">
        <v>152</v>
      </c>
      <c r="B174" s="23" t="n">
        <f aca="false">EDATE(B173,12/$C$8)</f>
        <v>50891</v>
      </c>
      <c r="C174" s="24" t="n">
        <f aca="false">H173</f>
        <v>0</v>
      </c>
      <c r="D174" s="24" t="n">
        <f aca="false">IF(C174&lt;=0,0,C174*$C$6/$C$8)</f>
        <v>0</v>
      </c>
      <c r="E174" s="24" t="n">
        <f aca="false">IF(C174&lt;=0,0,MIN($C$12-D174,C174))</f>
        <v>0</v>
      </c>
      <c r="F174" s="24" t="n">
        <f aca="false">IF(C174&lt;=0,0,MIN($C$10,C174-E174))</f>
        <v>0</v>
      </c>
      <c r="G174" s="24" t="n">
        <f aca="false">D174+E174+F174</f>
        <v>0</v>
      </c>
      <c r="H174" s="24" t="n">
        <f aca="false">MAX(0,C174-E174-F174)</f>
        <v>0</v>
      </c>
    </row>
    <row r="175" customFormat="false" ht="15" hidden="false" customHeight="false" outlineLevel="0" collapsed="false">
      <c r="A175" s="19" t="n">
        <v>153</v>
      </c>
      <c r="B175" s="20" t="n">
        <f aca="false">EDATE(B174,12/$C$8)</f>
        <v>50922</v>
      </c>
      <c r="C175" s="21" t="n">
        <f aca="false">H174</f>
        <v>0</v>
      </c>
      <c r="D175" s="21" t="n">
        <f aca="false">IF(C175&lt;=0,0,C175*$C$6/$C$8)</f>
        <v>0</v>
      </c>
      <c r="E175" s="21" t="n">
        <f aca="false">IF(C175&lt;=0,0,MIN($C$12-D175,C175))</f>
        <v>0</v>
      </c>
      <c r="F175" s="21" t="n">
        <f aca="false">IF(C175&lt;=0,0,MIN($C$10,C175-E175))</f>
        <v>0</v>
      </c>
      <c r="G175" s="21" t="n">
        <f aca="false">D175+E175+F175</f>
        <v>0</v>
      </c>
      <c r="H175" s="21" t="n">
        <f aca="false">MAX(0,C175-E175-F175)</f>
        <v>0</v>
      </c>
    </row>
    <row r="176" customFormat="false" ht="15" hidden="false" customHeight="false" outlineLevel="0" collapsed="false">
      <c r="A176" s="22" t="n">
        <v>154</v>
      </c>
      <c r="B176" s="23" t="n">
        <f aca="false">EDATE(B175,12/$C$8)</f>
        <v>50952</v>
      </c>
      <c r="C176" s="24" t="n">
        <f aca="false">H175</f>
        <v>0</v>
      </c>
      <c r="D176" s="24" t="n">
        <f aca="false">IF(C176&lt;=0,0,C176*$C$6/$C$8)</f>
        <v>0</v>
      </c>
      <c r="E176" s="24" t="n">
        <f aca="false">IF(C176&lt;=0,0,MIN($C$12-D176,C176))</f>
        <v>0</v>
      </c>
      <c r="F176" s="24" t="n">
        <f aca="false">IF(C176&lt;=0,0,MIN($C$10,C176-E176))</f>
        <v>0</v>
      </c>
      <c r="G176" s="24" t="n">
        <f aca="false">D176+E176+F176</f>
        <v>0</v>
      </c>
      <c r="H176" s="24" t="n">
        <f aca="false">MAX(0,C176-E176-F176)</f>
        <v>0</v>
      </c>
    </row>
    <row r="177" customFormat="false" ht="15" hidden="false" customHeight="false" outlineLevel="0" collapsed="false">
      <c r="A177" s="19" t="n">
        <v>155</v>
      </c>
      <c r="B177" s="20" t="n">
        <f aca="false">EDATE(B176,12/$C$8)</f>
        <v>50983</v>
      </c>
      <c r="C177" s="21" t="n">
        <f aca="false">H176</f>
        <v>0</v>
      </c>
      <c r="D177" s="21" t="n">
        <f aca="false">IF(C177&lt;=0,0,C177*$C$6/$C$8)</f>
        <v>0</v>
      </c>
      <c r="E177" s="21" t="n">
        <f aca="false">IF(C177&lt;=0,0,MIN($C$12-D177,C177))</f>
        <v>0</v>
      </c>
      <c r="F177" s="21" t="n">
        <f aca="false">IF(C177&lt;=0,0,MIN($C$10,C177-E177))</f>
        <v>0</v>
      </c>
      <c r="G177" s="21" t="n">
        <f aca="false">D177+E177+F177</f>
        <v>0</v>
      </c>
      <c r="H177" s="21" t="n">
        <f aca="false">MAX(0,C177-E177-F177)</f>
        <v>0</v>
      </c>
    </row>
    <row r="178" customFormat="false" ht="15" hidden="false" customHeight="false" outlineLevel="0" collapsed="false">
      <c r="A178" s="22" t="n">
        <v>156</v>
      </c>
      <c r="B178" s="23" t="n">
        <f aca="false">EDATE(B177,12/$C$8)</f>
        <v>51014</v>
      </c>
      <c r="C178" s="24" t="n">
        <f aca="false">H177</f>
        <v>0</v>
      </c>
      <c r="D178" s="24" t="n">
        <f aca="false">IF(C178&lt;=0,0,C178*$C$6/$C$8)</f>
        <v>0</v>
      </c>
      <c r="E178" s="24" t="n">
        <f aca="false">IF(C178&lt;=0,0,MIN($C$12-D178,C178))</f>
        <v>0</v>
      </c>
      <c r="F178" s="24" t="n">
        <f aca="false">IF(C178&lt;=0,0,MIN($C$10,C178-E178))</f>
        <v>0</v>
      </c>
      <c r="G178" s="24" t="n">
        <f aca="false">D178+E178+F178</f>
        <v>0</v>
      </c>
      <c r="H178" s="24" t="n">
        <f aca="false">MAX(0,C178-E178-F178)</f>
        <v>0</v>
      </c>
    </row>
    <row r="179" customFormat="false" ht="15" hidden="false" customHeight="false" outlineLevel="0" collapsed="false">
      <c r="A179" s="19" t="n">
        <v>157</v>
      </c>
      <c r="B179" s="20" t="n">
        <f aca="false">EDATE(B178,12/$C$8)</f>
        <v>51044</v>
      </c>
      <c r="C179" s="21" t="n">
        <f aca="false">H178</f>
        <v>0</v>
      </c>
      <c r="D179" s="21" t="n">
        <f aca="false">IF(C179&lt;=0,0,C179*$C$6/$C$8)</f>
        <v>0</v>
      </c>
      <c r="E179" s="21" t="n">
        <f aca="false">IF(C179&lt;=0,0,MIN($C$12-D179,C179))</f>
        <v>0</v>
      </c>
      <c r="F179" s="21" t="n">
        <f aca="false">IF(C179&lt;=0,0,MIN($C$10,C179-E179))</f>
        <v>0</v>
      </c>
      <c r="G179" s="21" t="n">
        <f aca="false">D179+E179+F179</f>
        <v>0</v>
      </c>
      <c r="H179" s="21" t="n">
        <f aca="false">MAX(0,C179-E179-F179)</f>
        <v>0</v>
      </c>
    </row>
    <row r="180" customFormat="false" ht="15" hidden="false" customHeight="false" outlineLevel="0" collapsed="false">
      <c r="A180" s="22" t="n">
        <v>158</v>
      </c>
      <c r="B180" s="23" t="n">
        <f aca="false">EDATE(B179,12/$C$8)</f>
        <v>51075</v>
      </c>
      <c r="C180" s="24" t="n">
        <f aca="false">H179</f>
        <v>0</v>
      </c>
      <c r="D180" s="24" t="n">
        <f aca="false">IF(C180&lt;=0,0,C180*$C$6/$C$8)</f>
        <v>0</v>
      </c>
      <c r="E180" s="24" t="n">
        <f aca="false">IF(C180&lt;=0,0,MIN($C$12-D180,C180))</f>
        <v>0</v>
      </c>
      <c r="F180" s="24" t="n">
        <f aca="false">IF(C180&lt;=0,0,MIN($C$10,C180-E180))</f>
        <v>0</v>
      </c>
      <c r="G180" s="24" t="n">
        <f aca="false">D180+E180+F180</f>
        <v>0</v>
      </c>
      <c r="H180" s="24" t="n">
        <f aca="false">MAX(0,C180-E180-F180)</f>
        <v>0</v>
      </c>
    </row>
    <row r="181" customFormat="false" ht="15" hidden="false" customHeight="false" outlineLevel="0" collapsed="false">
      <c r="A181" s="19" t="n">
        <v>159</v>
      </c>
      <c r="B181" s="20" t="n">
        <f aca="false">EDATE(B180,12/$C$8)</f>
        <v>51105</v>
      </c>
      <c r="C181" s="21" t="n">
        <f aca="false">H180</f>
        <v>0</v>
      </c>
      <c r="D181" s="21" t="n">
        <f aca="false">IF(C181&lt;=0,0,C181*$C$6/$C$8)</f>
        <v>0</v>
      </c>
      <c r="E181" s="21" t="n">
        <f aca="false">IF(C181&lt;=0,0,MIN($C$12-D181,C181))</f>
        <v>0</v>
      </c>
      <c r="F181" s="21" t="n">
        <f aca="false">IF(C181&lt;=0,0,MIN($C$10,C181-E181))</f>
        <v>0</v>
      </c>
      <c r="G181" s="21" t="n">
        <f aca="false">D181+E181+F181</f>
        <v>0</v>
      </c>
      <c r="H181" s="21" t="n">
        <f aca="false">MAX(0,C181-E181-F181)</f>
        <v>0</v>
      </c>
    </row>
    <row r="182" customFormat="false" ht="15" hidden="false" customHeight="false" outlineLevel="0" collapsed="false">
      <c r="A182" s="22" t="n">
        <v>160</v>
      </c>
      <c r="B182" s="23" t="n">
        <f aca="false">EDATE(B181,12/$C$8)</f>
        <v>51136</v>
      </c>
      <c r="C182" s="24" t="n">
        <f aca="false">H181</f>
        <v>0</v>
      </c>
      <c r="D182" s="24" t="n">
        <f aca="false">IF(C182&lt;=0,0,C182*$C$6/$C$8)</f>
        <v>0</v>
      </c>
      <c r="E182" s="24" t="n">
        <f aca="false">IF(C182&lt;=0,0,MIN($C$12-D182,C182))</f>
        <v>0</v>
      </c>
      <c r="F182" s="24" t="n">
        <f aca="false">IF(C182&lt;=0,0,MIN($C$10,C182-E182))</f>
        <v>0</v>
      </c>
      <c r="G182" s="24" t="n">
        <f aca="false">D182+E182+F182</f>
        <v>0</v>
      </c>
      <c r="H182" s="24" t="n">
        <f aca="false">MAX(0,C182-E182-F182)</f>
        <v>0</v>
      </c>
    </row>
    <row r="183" customFormat="false" ht="15" hidden="false" customHeight="false" outlineLevel="0" collapsed="false">
      <c r="A183" s="19" t="n">
        <v>161</v>
      </c>
      <c r="B183" s="20" t="n">
        <f aca="false">EDATE(B182,12/$C$8)</f>
        <v>51167</v>
      </c>
      <c r="C183" s="21" t="n">
        <f aca="false">H182</f>
        <v>0</v>
      </c>
      <c r="D183" s="21" t="n">
        <f aca="false">IF(C183&lt;=0,0,C183*$C$6/$C$8)</f>
        <v>0</v>
      </c>
      <c r="E183" s="21" t="n">
        <f aca="false">IF(C183&lt;=0,0,MIN($C$12-D183,C183))</f>
        <v>0</v>
      </c>
      <c r="F183" s="21" t="n">
        <f aca="false">IF(C183&lt;=0,0,MIN($C$10,C183-E183))</f>
        <v>0</v>
      </c>
      <c r="G183" s="21" t="n">
        <f aca="false">D183+E183+F183</f>
        <v>0</v>
      </c>
      <c r="H183" s="21" t="n">
        <f aca="false">MAX(0,C183-E183-F183)</f>
        <v>0</v>
      </c>
    </row>
    <row r="184" customFormat="false" ht="15" hidden="false" customHeight="false" outlineLevel="0" collapsed="false">
      <c r="A184" s="22" t="n">
        <v>162</v>
      </c>
      <c r="B184" s="23" t="n">
        <f aca="false">EDATE(B183,12/$C$8)</f>
        <v>51196</v>
      </c>
      <c r="C184" s="24" t="n">
        <f aca="false">H183</f>
        <v>0</v>
      </c>
      <c r="D184" s="24" t="n">
        <f aca="false">IF(C184&lt;=0,0,C184*$C$6/$C$8)</f>
        <v>0</v>
      </c>
      <c r="E184" s="24" t="n">
        <f aca="false">IF(C184&lt;=0,0,MIN($C$12-D184,C184))</f>
        <v>0</v>
      </c>
      <c r="F184" s="24" t="n">
        <f aca="false">IF(C184&lt;=0,0,MIN($C$10,C184-E184))</f>
        <v>0</v>
      </c>
      <c r="G184" s="24" t="n">
        <f aca="false">D184+E184+F184</f>
        <v>0</v>
      </c>
      <c r="H184" s="24" t="n">
        <f aca="false">MAX(0,C184-E184-F184)</f>
        <v>0</v>
      </c>
    </row>
    <row r="185" customFormat="false" ht="15" hidden="false" customHeight="false" outlineLevel="0" collapsed="false">
      <c r="A185" s="19" t="n">
        <v>163</v>
      </c>
      <c r="B185" s="20" t="n">
        <f aca="false">EDATE(B184,12/$C$8)</f>
        <v>51227</v>
      </c>
      <c r="C185" s="21" t="n">
        <f aca="false">H184</f>
        <v>0</v>
      </c>
      <c r="D185" s="21" t="n">
        <f aca="false">IF(C185&lt;=0,0,C185*$C$6/$C$8)</f>
        <v>0</v>
      </c>
      <c r="E185" s="21" t="n">
        <f aca="false">IF(C185&lt;=0,0,MIN($C$12-D185,C185))</f>
        <v>0</v>
      </c>
      <c r="F185" s="21" t="n">
        <f aca="false">IF(C185&lt;=0,0,MIN($C$10,C185-E185))</f>
        <v>0</v>
      </c>
      <c r="G185" s="21" t="n">
        <f aca="false">D185+E185+F185</f>
        <v>0</v>
      </c>
      <c r="H185" s="21" t="n">
        <f aca="false">MAX(0,C185-E185-F185)</f>
        <v>0</v>
      </c>
    </row>
    <row r="186" customFormat="false" ht="15" hidden="false" customHeight="false" outlineLevel="0" collapsed="false">
      <c r="A186" s="22" t="n">
        <v>164</v>
      </c>
      <c r="B186" s="23" t="n">
        <f aca="false">EDATE(B185,12/$C$8)</f>
        <v>51257</v>
      </c>
      <c r="C186" s="24" t="n">
        <f aca="false">H185</f>
        <v>0</v>
      </c>
      <c r="D186" s="24" t="n">
        <f aca="false">IF(C186&lt;=0,0,C186*$C$6/$C$8)</f>
        <v>0</v>
      </c>
      <c r="E186" s="24" t="n">
        <f aca="false">IF(C186&lt;=0,0,MIN($C$12-D186,C186))</f>
        <v>0</v>
      </c>
      <c r="F186" s="24" t="n">
        <f aca="false">IF(C186&lt;=0,0,MIN($C$10,C186-E186))</f>
        <v>0</v>
      </c>
      <c r="G186" s="24" t="n">
        <f aca="false">D186+E186+F186</f>
        <v>0</v>
      </c>
      <c r="H186" s="24" t="n">
        <f aca="false">MAX(0,C186-E186-F186)</f>
        <v>0</v>
      </c>
    </row>
    <row r="187" customFormat="false" ht="15" hidden="false" customHeight="false" outlineLevel="0" collapsed="false">
      <c r="A187" s="19" t="n">
        <v>165</v>
      </c>
      <c r="B187" s="20" t="n">
        <f aca="false">EDATE(B186,12/$C$8)</f>
        <v>51288</v>
      </c>
      <c r="C187" s="21" t="n">
        <f aca="false">H186</f>
        <v>0</v>
      </c>
      <c r="D187" s="21" t="n">
        <f aca="false">IF(C187&lt;=0,0,C187*$C$6/$C$8)</f>
        <v>0</v>
      </c>
      <c r="E187" s="21" t="n">
        <f aca="false">IF(C187&lt;=0,0,MIN($C$12-D187,C187))</f>
        <v>0</v>
      </c>
      <c r="F187" s="21" t="n">
        <f aca="false">IF(C187&lt;=0,0,MIN($C$10,C187-E187))</f>
        <v>0</v>
      </c>
      <c r="G187" s="21" t="n">
        <f aca="false">D187+E187+F187</f>
        <v>0</v>
      </c>
      <c r="H187" s="21" t="n">
        <f aca="false">MAX(0,C187-E187-F187)</f>
        <v>0</v>
      </c>
    </row>
    <row r="188" customFormat="false" ht="15" hidden="false" customHeight="false" outlineLevel="0" collapsed="false">
      <c r="A188" s="22" t="n">
        <v>166</v>
      </c>
      <c r="B188" s="23" t="n">
        <f aca="false">EDATE(B187,12/$C$8)</f>
        <v>51318</v>
      </c>
      <c r="C188" s="24" t="n">
        <f aca="false">H187</f>
        <v>0</v>
      </c>
      <c r="D188" s="24" t="n">
        <f aca="false">IF(C188&lt;=0,0,C188*$C$6/$C$8)</f>
        <v>0</v>
      </c>
      <c r="E188" s="24" t="n">
        <f aca="false">IF(C188&lt;=0,0,MIN($C$12-D188,C188))</f>
        <v>0</v>
      </c>
      <c r="F188" s="24" t="n">
        <f aca="false">IF(C188&lt;=0,0,MIN($C$10,C188-E188))</f>
        <v>0</v>
      </c>
      <c r="G188" s="24" t="n">
        <f aca="false">D188+E188+F188</f>
        <v>0</v>
      </c>
      <c r="H188" s="24" t="n">
        <f aca="false">MAX(0,C188-E188-F188)</f>
        <v>0</v>
      </c>
    </row>
    <row r="189" customFormat="false" ht="15" hidden="false" customHeight="false" outlineLevel="0" collapsed="false">
      <c r="A189" s="19" t="n">
        <v>167</v>
      </c>
      <c r="B189" s="20" t="n">
        <f aca="false">EDATE(B188,12/$C$8)</f>
        <v>51349</v>
      </c>
      <c r="C189" s="21" t="n">
        <f aca="false">H188</f>
        <v>0</v>
      </c>
      <c r="D189" s="21" t="n">
        <f aca="false">IF(C189&lt;=0,0,C189*$C$6/$C$8)</f>
        <v>0</v>
      </c>
      <c r="E189" s="21" t="n">
        <f aca="false">IF(C189&lt;=0,0,MIN($C$12-D189,C189))</f>
        <v>0</v>
      </c>
      <c r="F189" s="21" t="n">
        <f aca="false">IF(C189&lt;=0,0,MIN($C$10,C189-E189))</f>
        <v>0</v>
      </c>
      <c r="G189" s="21" t="n">
        <f aca="false">D189+E189+F189</f>
        <v>0</v>
      </c>
      <c r="H189" s="21" t="n">
        <f aca="false">MAX(0,C189-E189-F189)</f>
        <v>0</v>
      </c>
    </row>
    <row r="190" customFormat="false" ht="15" hidden="false" customHeight="false" outlineLevel="0" collapsed="false">
      <c r="A190" s="22" t="n">
        <v>168</v>
      </c>
      <c r="B190" s="23" t="n">
        <f aca="false">EDATE(B189,12/$C$8)</f>
        <v>51380</v>
      </c>
      <c r="C190" s="24" t="n">
        <f aca="false">H189</f>
        <v>0</v>
      </c>
      <c r="D190" s="24" t="n">
        <f aca="false">IF(C190&lt;=0,0,C190*$C$6/$C$8)</f>
        <v>0</v>
      </c>
      <c r="E190" s="24" t="n">
        <f aca="false">IF(C190&lt;=0,0,MIN($C$12-D190,C190))</f>
        <v>0</v>
      </c>
      <c r="F190" s="24" t="n">
        <f aca="false">IF(C190&lt;=0,0,MIN($C$10,C190-E190))</f>
        <v>0</v>
      </c>
      <c r="G190" s="24" t="n">
        <f aca="false">D190+E190+F190</f>
        <v>0</v>
      </c>
      <c r="H190" s="24" t="n">
        <f aca="false">MAX(0,C190-E190-F190)</f>
        <v>0</v>
      </c>
    </row>
    <row r="191" customFormat="false" ht="15" hidden="false" customHeight="false" outlineLevel="0" collapsed="false">
      <c r="A191" s="19" t="n">
        <v>169</v>
      </c>
      <c r="B191" s="20" t="n">
        <f aca="false">EDATE(B190,12/$C$8)</f>
        <v>51410</v>
      </c>
      <c r="C191" s="21" t="n">
        <f aca="false">H190</f>
        <v>0</v>
      </c>
      <c r="D191" s="21" t="n">
        <f aca="false">IF(C191&lt;=0,0,C191*$C$6/$C$8)</f>
        <v>0</v>
      </c>
      <c r="E191" s="21" t="n">
        <f aca="false">IF(C191&lt;=0,0,MIN($C$12-D191,C191))</f>
        <v>0</v>
      </c>
      <c r="F191" s="21" t="n">
        <f aca="false">IF(C191&lt;=0,0,MIN($C$10,C191-E191))</f>
        <v>0</v>
      </c>
      <c r="G191" s="21" t="n">
        <f aca="false">D191+E191+F191</f>
        <v>0</v>
      </c>
      <c r="H191" s="21" t="n">
        <f aca="false">MAX(0,C191-E191-F191)</f>
        <v>0</v>
      </c>
    </row>
    <row r="192" customFormat="false" ht="15" hidden="false" customHeight="false" outlineLevel="0" collapsed="false">
      <c r="A192" s="22" t="n">
        <v>170</v>
      </c>
      <c r="B192" s="23" t="n">
        <f aca="false">EDATE(B191,12/$C$8)</f>
        <v>51441</v>
      </c>
      <c r="C192" s="24" t="n">
        <f aca="false">H191</f>
        <v>0</v>
      </c>
      <c r="D192" s="24" t="n">
        <f aca="false">IF(C192&lt;=0,0,C192*$C$6/$C$8)</f>
        <v>0</v>
      </c>
      <c r="E192" s="24" t="n">
        <f aca="false">IF(C192&lt;=0,0,MIN($C$12-D192,C192))</f>
        <v>0</v>
      </c>
      <c r="F192" s="24" t="n">
        <f aca="false">IF(C192&lt;=0,0,MIN($C$10,C192-E192))</f>
        <v>0</v>
      </c>
      <c r="G192" s="24" t="n">
        <f aca="false">D192+E192+F192</f>
        <v>0</v>
      </c>
      <c r="H192" s="24" t="n">
        <f aca="false">MAX(0,C192-E192-F192)</f>
        <v>0</v>
      </c>
    </row>
    <row r="193" customFormat="false" ht="15" hidden="false" customHeight="false" outlineLevel="0" collapsed="false">
      <c r="A193" s="19" t="n">
        <v>171</v>
      </c>
      <c r="B193" s="20" t="n">
        <f aca="false">EDATE(B192,12/$C$8)</f>
        <v>51471</v>
      </c>
      <c r="C193" s="21" t="n">
        <f aca="false">H192</f>
        <v>0</v>
      </c>
      <c r="D193" s="21" t="n">
        <f aca="false">IF(C193&lt;=0,0,C193*$C$6/$C$8)</f>
        <v>0</v>
      </c>
      <c r="E193" s="21" t="n">
        <f aca="false">IF(C193&lt;=0,0,MIN($C$12-D193,C193))</f>
        <v>0</v>
      </c>
      <c r="F193" s="21" t="n">
        <f aca="false">IF(C193&lt;=0,0,MIN($C$10,C193-E193))</f>
        <v>0</v>
      </c>
      <c r="G193" s="21" t="n">
        <f aca="false">D193+E193+F193</f>
        <v>0</v>
      </c>
      <c r="H193" s="21" t="n">
        <f aca="false">MAX(0,C193-E193-F193)</f>
        <v>0</v>
      </c>
    </row>
    <row r="194" customFormat="false" ht="15" hidden="false" customHeight="false" outlineLevel="0" collapsed="false">
      <c r="A194" s="22" t="n">
        <v>172</v>
      </c>
      <c r="B194" s="23" t="n">
        <f aca="false">EDATE(B193,12/$C$8)</f>
        <v>51502</v>
      </c>
      <c r="C194" s="24" t="n">
        <f aca="false">H193</f>
        <v>0</v>
      </c>
      <c r="D194" s="24" t="n">
        <f aca="false">IF(C194&lt;=0,0,C194*$C$6/$C$8)</f>
        <v>0</v>
      </c>
      <c r="E194" s="24" t="n">
        <f aca="false">IF(C194&lt;=0,0,MIN($C$12-D194,C194))</f>
        <v>0</v>
      </c>
      <c r="F194" s="24" t="n">
        <f aca="false">IF(C194&lt;=0,0,MIN($C$10,C194-E194))</f>
        <v>0</v>
      </c>
      <c r="G194" s="24" t="n">
        <f aca="false">D194+E194+F194</f>
        <v>0</v>
      </c>
      <c r="H194" s="24" t="n">
        <f aca="false">MAX(0,C194-E194-F194)</f>
        <v>0</v>
      </c>
    </row>
    <row r="195" customFormat="false" ht="15" hidden="false" customHeight="false" outlineLevel="0" collapsed="false">
      <c r="A195" s="19" t="n">
        <v>173</v>
      </c>
      <c r="B195" s="20" t="n">
        <f aca="false">EDATE(B194,12/$C$8)</f>
        <v>51533</v>
      </c>
      <c r="C195" s="21" t="n">
        <f aca="false">H194</f>
        <v>0</v>
      </c>
      <c r="D195" s="21" t="n">
        <f aca="false">IF(C195&lt;=0,0,C195*$C$6/$C$8)</f>
        <v>0</v>
      </c>
      <c r="E195" s="21" t="n">
        <f aca="false">IF(C195&lt;=0,0,MIN($C$12-D195,C195))</f>
        <v>0</v>
      </c>
      <c r="F195" s="21" t="n">
        <f aca="false">IF(C195&lt;=0,0,MIN($C$10,C195-E195))</f>
        <v>0</v>
      </c>
      <c r="G195" s="21" t="n">
        <f aca="false">D195+E195+F195</f>
        <v>0</v>
      </c>
      <c r="H195" s="21" t="n">
        <f aca="false">MAX(0,C195-E195-F195)</f>
        <v>0</v>
      </c>
    </row>
    <row r="196" customFormat="false" ht="15" hidden="false" customHeight="false" outlineLevel="0" collapsed="false">
      <c r="A196" s="22" t="n">
        <v>174</v>
      </c>
      <c r="B196" s="23" t="n">
        <f aca="false">EDATE(B195,12/$C$8)</f>
        <v>51561</v>
      </c>
      <c r="C196" s="24" t="n">
        <f aca="false">H195</f>
        <v>0</v>
      </c>
      <c r="D196" s="24" t="n">
        <f aca="false">IF(C196&lt;=0,0,C196*$C$6/$C$8)</f>
        <v>0</v>
      </c>
      <c r="E196" s="24" t="n">
        <f aca="false">IF(C196&lt;=0,0,MIN($C$12-D196,C196))</f>
        <v>0</v>
      </c>
      <c r="F196" s="24" t="n">
        <f aca="false">IF(C196&lt;=0,0,MIN($C$10,C196-E196))</f>
        <v>0</v>
      </c>
      <c r="G196" s="24" t="n">
        <f aca="false">D196+E196+F196</f>
        <v>0</v>
      </c>
      <c r="H196" s="24" t="n">
        <f aca="false">MAX(0,C196-E196-F196)</f>
        <v>0</v>
      </c>
    </row>
    <row r="197" customFormat="false" ht="15" hidden="false" customHeight="false" outlineLevel="0" collapsed="false">
      <c r="A197" s="19" t="n">
        <v>175</v>
      </c>
      <c r="B197" s="20" t="n">
        <f aca="false">EDATE(B196,12/$C$8)</f>
        <v>51592</v>
      </c>
      <c r="C197" s="21" t="n">
        <f aca="false">H196</f>
        <v>0</v>
      </c>
      <c r="D197" s="21" t="n">
        <f aca="false">IF(C197&lt;=0,0,C197*$C$6/$C$8)</f>
        <v>0</v>
      </c>
      <c r="E197" s="21" t="n">
        <f aca="false">IF(C197&lt;=0,0,MIN($C$12-D197,C197))</f>
        <v>0</v>
      </c>
      <c r="F197" s="21" t="n">
        <f aca="false">IF(C197&lt;=0,0,MIN($C$10,C197-E197))</f>
        <v>0</v>
      </c>
      <c r="G197" s="21" t="n">
        <f aca="false">D197+E197+F197</f>
        <v>0</v>
      </c>
      <c r="H197" s="21" t="n">
        <f aca="false">MAX(0,C197-E197-F197)</f>
        <v>0</v>
      </c>
    </row>
    <row r="198" customFormat="false" ht="15" hidden="false" customHeight="false" outlineLevel="0" collapsed="false">
      <c r="A198" s="22" t="n">
        <v>176</v>
      </c>
      <c r="B198" s="23" t="n">
        <f aca="false">EDATE(B197,12/$C$8)</f>
        <v>51622</v>
      </c>
      <c r="C198" s="24" t="n">
        <f aca="false">H197</f>
        <v>0</v>
      </c>
      <c r="D198" s="24" t="n">
        <f aca="false">IF(C198&lt;=0,0,C198*$C$6/$C$8)</f>
        <v>0</v>
      </c>
      <c r="E198" s="24" t="n">
        <f aca="false">IF(C198&lt;=0,0,MIN($C$12-D198,C198))</f>
        <v>0</v>
      </c>
      <c r="F198" s="24" t="n">
        <f aca="false">IF(C198&lt;=0,0,MIN($C$10,C198-E198))</f>
        <v>0</v>
      </c>
      <c r="G198" s="24" t="n">
        <f aca="false">D198+E198+F198</f>
        <v>0</v>
      </c>
      <c r="H198" s="24" t="n">
        <f aca="false">MAX(0,C198-E198-F198)</f>
        <v>0</v>
      </c>
    </row>
    <row r="199" customFormat="false" ht="15" hidden="false" customHeight="false" outlineLevel="0" collapsed="false">
      <c r="A199" s="19" t="n">
        <v>177</v>
      </c>
      <c r="B199" s="20" t="n">
        <f aca="false">EDATE(B198,12/$C$8)</f>
        <v>51653</v>
      </c>
      <c r="C199" s="21" t="n">
        <f aca="false">H198</f>
        <v>0</v>
      </c>
      <c r="D199" s="21" t="n">
        <f aca="false">IF(C199&lt;=0,0,C199*$C$6/$C$8)</f>
        <v>0</v>
      </c>
      <c r="E199" s="21" t="n">
        <f aca="false">IF(C199&lt;=0,0,MIN($C$12-D199,C199))</f>
        <v>0</v>
      </c>
      <c r="F199" s="21" t="n">
        <f aca="false">IF(C199&lt;=0,0,MIN($C$10,C199-E199))</f>
        <v>0</v>
      </c>
      <c r="G199" s="21" t="n">
        <f aca="false">D199+E199+F199</f>
        <v>0</v>
      </c>
      <c r="H199" s="21" t="n">
        <f aca="false">MAX(0,C199-E199-F199)</f>
        <v>0</v>
      </c>
    </row>
    <row r="200" customFormat="false" ht="15" hidden="false" customHeight="false" outlineLevel="0" collapsed="false">
      <c r="A200" s="22" t="n">
        <v>178</v>
      </c>
      <c r="B200" s="23" t="n">
        <f aca="false">EDATE(B199,12/$C$8)</f>
        <v>51683</v>
      </c>
      <c r="C200" s="24" t="n">
        <f aca="false">H199</f>
        <v>0</v>
      </c>
      <c r="D200" s="24" t="n">
        <f aca="false">IF(C200&lt;=0,0,C200*$C$6/$C$8)</f>
        <v>0</v>
      </c>
      <c r="E200" s="24" t="n">
        <f aca="false">IF(C200&lt;=0,0,MIN($C$12-D200,C200))</f>
        <v>0</v>
      </c>
      <c r="F200" s="24" t="n">
        <f aca="false">IF(C200&lt;=0,0,MIN($C$10,C200-E200))</f>
        <v>0</v>
      </c>
      <c r="G200" s="24" t="n">
        <f aca="false">D200+E200+F200</f>
        <v>0</v>
      </c>
      <c r="H200" s="24" t="n">
        <f aca="false">MAX(0,C200-E200-F200)</f>
        <v>0</v>
      </c>
    </row>
    <row r="201" customFormat="false" ht="15" hidden="false" customHeight="false" outlineLevel="0" collapsed="false">
      <c r="A201" s="19" t="n">
        <v>179</v>
      </c>
      <c r="B201" s="20" t="n">
        <f aca="false">EDATE(B200,12/$C$8)</f>
        <v>51714</v>
      </c>
      <c r="C201" s="21" t="n">
        <f aca="false">H200</f>
        <v>0</v>
      </c>
      <c r="D201" s="21" t="n">
        <f aca="false">IF(C201&lt;=0,0,C201*$C$6/$C$8)</f>
        <v>0</v>
      </c>
      <c r="E201" s="21" t="n">
        <f aca="false">IF(C201&lt;=0,0,MIN($C$12-D201,C201))</f>
        <v>0</v>
      </c>
      <c r="F201" s="21" t="n">
        <f aca="false">IF(C201&lt;=0,0,MIN($C$10,C201-E201))</f>
        <v>0</v>
      </c>
      <c r="G201" s="21" t="n">
        <f aca="false">D201+E201+F201</f>
        <v>0</v>
      </c>
      <c r="H201" s="21" t="n">
        <f aca="false">MAX(0,C201-E201-F201)</f>
        <v>0</v>
      </c>
    </row>
    <row r="202" customFormat="false" ht="15" hidden="false" customHeight="false" outlineLevel="0" collapsed="false">
      <c r="A202" s="22" t="n">
        <v>180</v>
      </c>
      <c r="B202" s="23" t="n">
        <f aca="false">EDATE(B201,12/$C$8)</f>
        <v>51745</v>
      </c>
      <c r="C202" s="24" t="n">
        <f aca="false">H201</f>
        <v>0</v>
      </c>
      <c r="D202" s="24" t="n">
        <f aca="false">IF(C202&lt;=0,0,C202*$C$6/$C$8)</f>
        <v>0</v>
      </c>
      <c r="E202" s="24" t="n">
        <f aca="false">IF(C202&lt;=0,0,MIN($C$12-D202,C202))</f>
        <v>0</v>
      </c>
      <c r="F202" s="24" t="n">
        <f aca="false">IF(C202&lt;=0,0,MIN($C$10,C202-E202))</f>
        <v>0</v>
      </c>
      <c r="G202" s="24" t="n">
        <f aca="false">D202+E202+F202</f>
        <v>0</v>
      </c>
      <c r="H202" s="24" t="n">
        <f aca="false">MAX(0,C202-E202-F202)</f>
        <v>0</v>
      </c>
    </row>
    <row r="203" customFormat="false" ht="15" hidden="false" customHeight="false" outlineLevel="0" collapsed="false">
      <c r="A203" s="19" t="n">
        <v>181</v>
      </c>
      <c r="B203" s="20" t="n">
        <f aca="false">EDATE(B202,12/$C$8)</f>
        <v>51775</v>
      </c>
      <c r="C203" s="21" t="n">
        <f aca="false">H202</f>
        <v>0</v>
      </c>
      <c r="D203" s="21" t="n">
        <f aca="false">IF(C203&lt;=0,0,C203*$C$6/$C$8)</f>
        <v>0</v>
      </c>
      <c r="E203" s="21" t="n">
        <f aca="false">IF(C203&lt;=0,0,MIN($C$12-D203,C203))</f>
        <v>0</v>
      </c>
      <c r="F203" s="21" t="n">
        <f aca="false">IF(C203&lt;=0,0,MIN($C$10,C203-E203))</f>
        <v>0</v>
      </c>
      <c r="G203" s="21" t="n">
        <f aca="false">D203+E203+F203</f>
        <v>0</v>
      </c>
      <c r="H203" s="21" t="n">
        <f aca="false">MAX(0,C203-E203-F203)</f>
        <v>0</v>
      </c>
    </row>
    <row r="204" customFormat="false" ht="15" hidden="false" customHeight="false" outlineLevel="0" collapsed="false">
      <c r="A204" s="22" t="n">
        <v>182</v>
      </c>
      <c r="B204" s="23" t="n">
        <f aca="false">EDATE(B203,12/$C$8)</f>
        <v>51806</v>
      </c>
      <c r="C204" s="24" t="n">
        <f aca="false">H203</f>
        <v>0</v>
      </c>
      <c r="D204" s="24" t="n">
        <f aca="false">IF(C204&lt;=0,0,C204*$C$6/$C$8)</f>
        <v>0</v>
      </c>
      <c r="E204" s="24" t="n">
        <f aca="false">IF(C204&lt;=0,0,MIN($C$12-D204,C204))</f>
        <v>0</v>
      </c>
      <c r="F204" s="24" t="n">
        <f aca="false">IF(C204&lt;=0,0,MIN($C$10,C204-E204))</f>
        <v>0</v>
      </c>
      <c r="G204" s="24" t="n">
        <f aca="false">D204+E204+F204</f>
        <v>0</v>
      </c>
      <c r="H204" s="24" t="n">
        <f aca="false">MAX(0,C204-E204-F204)</f>
        <v>0</v>
      </c>
    </row>
    <row r="205" customFormat="false" ht="15" hidden="false" customHeight="false" outlineLevel="0" collapsed="false">
      <c r="A205" s="19" t="n">
        <v>183</v>
      </c>
      <c r="B205" s="20" t="n">
        <f aca="false">EDATE(B204,12/$C$8)</f>
        <v>51836</v>
      </c>
      <c r="C205" s="21" t="n">
        <f aca="false">H204</f>
        <v>0</v>
      </c>
      <c r="D205" s="21" t="n">
        <f aca="false">IF(C205&lt;=0,0,C205*$C$6/$C$8)</f>
        <v>0</v>
      </c>
      <c r="E205" s="21" t="n">
        <f aca="false">IF(C205&lt;=0,0,MIN($C$12-D205,C205))</f>
        <v>0</v>
      </c>
      <c r="F205" s="21" t="n">
        <f aca="false">IF(C205&lt;=0,0,MIN($C$10,C205-E205))</f>
        <v>0</v>
      </c>
      <c r="G205" s="21" t="n">
        <f aca="false">D205+E205+F205</f>
        <v>0</v>
      </c>
      <c r="H205" s="21" t="n">
        <f aca="false">MAX(0,C205-E205-F205)</f>
        <v>0</v>
      </c>
    </row>
    <row r="206" customFormat="false" ht="15" hidden="false" customHeight="false" outlineLevel="0" collapsed="false">
      <c r="A206" s="22" t="n">
        <v>184</v>
      </c>
      <c r="B206" s="23" t="n">
        <f aca="false">EDATE(B205,12/$C$8)</f>
        <v>51867</v>
      </c>
      <c r="C206" s="24" t="n">
        <f aca="false">H205</f>
        <v>0</v>
      </c>
      <c r="D206" s="24" t="n">
        <f aca="false">IF(C206&lt;=0,0,C206*$C$6/$C$8)</f>
        <v>0</v>
      </c>
      <c r="E206" s="24" t="n">
        <f aca="false">IF(C206&lt;=0,0,MIN($C$12-D206,C206))</f>
        <v>0</v>
      </c>
      <c r="F206" s="24" t="n">
        <f aca="false">IF(C206&lt;=0,0,MIN($C$10,C206-E206))</f>
        <v>0</v>
      </c>
      <c r="G206" s="24" t="n">
        <f aca="false">D206+E206+F206</f>
        <v>0</v>
      </c>
      <c r="H206" s="24" t="n">
        <f aca="false">MAX(0,C206-E206-F206)</f>
        <v>0</v>
      </c>
    </row>
    <row r="207" customFormat="false" ht="15" hidden="false" customHeight="false" outlineLevel="0" collapsed="false">
      <c r="A207" s="19" t="n">
        <v>185</v>
      </c>
      <c r="B207" s="20" t="n">
        <f aca="false">EDATE(B206,12/$C$8)</f>
        <v>51898</v>
      </c>
      <c r="C207" s="21" t="n">
        <f aca="false">H206</f>
        <v>0</v>
      </c>
      <c r="D207" s="21" t="n">
        <f aca="false">IF(C207&lt;=0,0,C207*$C$6/$C$8)</f>
        <v>0</v>
      </c>
      <c r="E207" s="21" t="n">
        <f aca="false">IF(C207&lt;=0,0,MIN($C$12-D207,C207))</f>
        <v>0</v>
      </c>
      <c r="F207" s="21" t="n">
        <f aca="false">IF(C207&lt;=0,0,MIN($C$10,C207-E207))</f>
        <v>0</v>
      </c>
      <c r="G207" s="21" t="n">
        <f aca="false">D207+E207+F207</f>
        <v>0</v>
      </c>
      <c r="H207" s="21" t="n">
        <f aca="false">MAX(0,C207-E207-F207)</f>
        <v>0</v>
      </c>
    </row>
    <row r="208" customFormat="false" ht="15" hidden="false" customHeight="false" outlineLevel="0" collapsed="false">
      <c r="A208" s="22" t="n">
        <v>186</v>
      </c>
      <c r="B208" s="23" t="n">
        <f aca="false">EDATE(B207,12/$C$8)</f>
        <v>51926</v>
      </c>
      <c r="C208" s="24" t="n">
        <f aca="false">H207</f>
        <v>0</v>
      </c>
      <c r="D208" s="24" t="n">
        <f aca="false">IF(C208&lt;=0,0,C208*$C$6/$C$8)</f>
        <v>0</v>
      </c>
      <c r="E208" s="24" t="n">
        <f aca="false">IF(C208&lt;=0,0,MIN($C$12-D208,C208))</f>
        <v>0</v>
      </c>
      <c r="F208" s="24" t="n">
        <f aca="false">IF(C208&lt;=0,0,MIN($C$10,C208-E208))</f>
        <v>0</v>
      </c>
      <c r="G208" s="24" t="n">
        <f aca="false">D208+E208+F208</f>
        <v>0</v>
      </c>
      <c r="H208" s="24" t="n">
        <f aca="false">MAX(0,C208-E208-F208)</f>
        <v>0</v>
      </c>
    </row>
    <row r="209" customFormat="false" ht="15" hidden="false" customHeight="false" outlineLevel="0" collapsed="false">
      <c r="A209" s="19" t="n">
        <v>187</v>
      </c>
      <c r="B209" s="20" t="n">
        <f aca="false">EDATE(B208,12/$C$8)</f>
        <v>51957</v>
      </c>
      <c r="C209" s="21" t="n">
        <f aca="false">H208</f>
        <v>0</v>
      </c>
      <c r="D209" s="21" t="n">
        <f aca="false">IF(C209&lt;=0,0,C209*$C$6/$C$8)</f>
        <v>0</v>
      </c>
      <c r="E209" s="21" t="n">
        <f aca="false">IF(C209&lt;=0,0,MIN($C$12-D209,C209))</f>
        <v>0</v>
      </c>
      <c r="F209" s="21" t="n">
        <f aca="false">IF(C209&lt;=0,0,MIN($C$10,C209-E209))</f>
        <v>0</v>
      </c>
      <c r="G209" s="21" t="n">
        <f aca="false">D209+E209+F209</f>
        <v>0</v>
      </c>
      <c r="H209" s="21" t="n">
        <f aca="false">MAX(0,C209-E209-F209)</f>
        <v>0</v>
      </c>
    </row>
    <row r="210" customFormat="false" ht="15" hidden="false" customHeight="false" outlineLevel="0" collapsed="false">
      <c r="A210" s="22" t="n">
        <v>188</v>
      </c>
      <c r="B210" s="23" t="n">
        <f aca="false">EDATE(B209,12/$C$8)</f>
        <v>51987</v>
      </c>
      <c r="C210" s="24" t="n">
        <f aca="false">H209</f>
        <v>0</v>
      </c>
      <c r="D210" s="24" t="n">
        <f aca="false">IF(C210&lt;=0,0,C210*$C$6/$C$8)</f>
        <v>0</v>
      </c>
      <c r="E210" s="24" t="n">
        <f aca="false">IF(C210&lt;=0,0,MIN($C$12-D210,C210))</f>
        <v>0</v>
      </c>
      <c r="F210" s="24" t="n">
        <f aca="false">IF(C210&lt;=0,0,MIN($C$10,C210-E210))</f>
        <v>0</v>
      </c>
      <c r="G210" s="24" t="n">
        <f aca="false">D210+E210+F210</f>
        <v>0</v>
      </c>
      <c r="H210" s="24" t="n">
        <f aca="false">MAX(0,C210-E210-F210)</f>
        <v>0</v>
      </c>
    </row>
    <row r="211" customFormat="false" ht="15" hidden="false" customHeight="false" outlineLevel="0" collapsed="false">
      <c r="A211" s="19" t="n">
        <v>189</v>
      </c>
      <c r="B211" s="20" t="n">
        <f aca="false">EDATE(B210,12/$C$8)</f>
        <v>52018</v>
      </c>
      <c r="C211" s="21" t="n">
        <f aca="false">H210</f>
        <v>0</v>
      </c>
      <c r="D211" s="21" t="n">
        <f aca="false">IF(C211&lt;=0,0,C211*$C$6/$C$8)</f>
        <v>0</v>
      </c>
      <c r="E211" s="21" t="n">
        <f aca="false">IF(C211&lt;=0,0,MIN($C$12-D211,C211))</f>
        <v>0</v>
      </c>
      <c r="F211" s="21" t="n">
        <f aca="false">IF(C211&lt;=0,0,MIN($C$10,C211-E211))</f>
        <v>0</v>
      </c>
      <c r="G211" s="21" t="n">
        <f aca="false">D211+E211+F211</f>
        <v>0</v>
      </c>
      <c r="H211" s="21" t="n">
        <f aca="false">MAX(0,C211-E211-F211)</f>
        <v>0</v>
      </c>
    </row>
    <row r="212" customFormat="false" ht="15" hidden="false" customHeight="false" outlineLevel="0" collapsed="false">
      <c r="A212" s="22" t="n">
        <v>190</v>
      </c>
      <c r="B212" s="23" t="n">
        <f aca="false">EDATE(B211,12/$C$8)</f>
        <v>52048</v>
      </c>
      <c r="C212" s="24" t="n">
        <f aca="false">H211</f>
        <v>0</v>
      </c>
      <c r="D212" s="24" t="n">
        <f aca="false">IF(C212&lt;=0,0,C212*$C$6/$C$8)</f>
        <v>0</v>
      </c>
      <c r="E212" s="24" t="n">
        <f aca="false">IF(C212&lt;=0,0,MIN($C$12-D212,C212))</f>
        <v>0</v>
      </c>
      <c r="F212" s="24" t="n">
        <f aca="false">IF(C212&lt;=0,0,MIN($C$10,C212-E212))</f>
        <v>0</v>
      </c>
      <c r="G212" s="24" t="n">
        <f aca="false">D212+E212+F212</f>
        <v>0</v>
      </c>
      <c r="H212" s="24" t="n">
        <f aca="false">MAX(0,C212-E212-F212)</f>
        <v>0</v>
      </c>
    </row>
    <row r="213" customFormat="false" ht="15" hidden="false" customHeight="false" outlineLevel="0" collapsed="false">
      <c r="A213" s="19" t="n">
        <v>191</v>
      </c>
      <c r="B213" s="20" t="n">
        <f aca="false">EDATE(B212,12/$C$8)</f>
        <v>52079</v>
      </c>
      <c r="C213" s="21" t="n">
        <f aca="false">H212</f>
        <v>0</v>
      </c>
      <c r="D213" s="21" t="n">
        <f aca="false">IF(C213&lt;=0,0,C213*$C$6/$C$8)</f>
        <v>0</v>
      </c>
      <c r="E213" s="21" t="n">
        <f aca="false">IF(C213&lt;=0,0,MIN($C$12-D213,C213))</f>
        <v>0</v>
      </c>
      <c r="F213" s="21" t="n">
        <f aca="false">IF(C213&lt;=0,0,MIN($C$10,C213-E213))</f>
        <v>0</v>
      </c>
      <c r="G213" s="21" t="n">
        <f aca="false">D213+E213+F213</f>
        <v>0</v>
      </c>
      <c r="H213" s="21" t="n">
        <f aca="false">MAX(0,C213-E213-F213)</f>
        <v>0</v>
      </c>
    </row>
    <row r="214" customFormat="false" ht="15" hidden="false" customHeight="false" outlineLevel="0" collapsed="false">
      <c r="A214" s="22" t="n">
        <v>192</v>
      </c>
      <c r="B214" s="23" t="n">
        <f aca="false">EDATE(B213,12/$C$8)</f>
        <v>52110</v>
      </c>
      <c r="C214" s="24" t="n">
        <f aca="false">H213</f>
        <v>0</v>
      </c>
      <c r="D214" s="24" t="n">
        <f aca="false">IF(C214&lt;=0,0,C214*$C$6/$C$8)</f>
        <v>0</v>
      </c>
      <c r="E214" s="24" t="n">
        <f aca="false">IF(C214&lt;=0,0,MIN($C$12-D214,C214))</f>
        <v>0</v>
      </c>
      <c r="F214" s="24" t="n">
        <f aca="false">IF(C214&lt;=0,0,MIN($C$10,C214-E214))</f>
        <v>0</v>
      </c>
      <c r="G214" s="24" t="n">
        <f aca="false">D214+E214+F214</f>
        <v>0</v>
      </c>
      <c r="H214" s="24" t="n">
        <f aca="false">MAX(0,C214-E214-F214)</f>
        <v>0</v>
      </c>
    </row>
    <row r="215" customFormat="false" ht="15" hidden="false" customHeight="false" outlineLevel="0" collapsed="false">
      <c r="A215" s="19" t="n">
        <v>193</v>
      </c>
      <c r="B215" s="20" t="n">
        <f aca="false">EDATE(B214,12/$C$8)</f>
        <v>52140</v>
      </c>
      <c r="C215" s="21" t="n">
        <f aca="false">H214</f>
        <v>0</v>
      </c>
      <c r="D215" s="21" t="n">
        <f aca="false">IF(C215&lt;=0,0,C215*$C$6/$C$8)</f>
        <v>0</v>
      </c>
      <c r="E215" s="21" t="n">
        <f aca="false">IF(C215&lt;=0,0,MIN($C$12-D215,C215))</f>
        <v>0</v>
      </c>
      <c r="F215" s="21" t="n">
        <f aca="false">IF(C215&lt;=0,0,MIN($C$10,C215-E215))</f>
        <v>0</v>
      </c>
      <c r="G215" s="21" t="n">
        <f aca="false">D215+E215+F215</f>
        <v>0</v>
      </c>
      <c r="H215" s="21" t="n">
        <f aca="false">MAX(0,C215-E215-F215)</f>
        <v>0</v>
      </c>
    </row>
    <row r="216" customFormat="false" ht="15" hidden="false" customHeight="false" outlineLevel="0" collapsed="false">
      <c r="A216" s="22" t="n">
        <v>194</v>
      </c>
      <c r="B216" s="23" t="n">
        <f aca="false">EDATE(B215,12/$C$8)</f>
        <v>52171</v>
      </c>
      <c r="C216" s="24" t="n">
        <f aca="false">H215</f>
        <v>0</v>
      </c>
      <c r="D216" s="24" t="n">
        <f aca="false">IF(C216&lt;=0,0,C216*$C$6/$C$8)</f>
        <v>0</v>
      </c>
      <c r="E216" s="24" t="n">
        <f aca="false">IF(C216&lt;=0,0,MIN($C$12-D216,C216))</f>
        <v>0</v>
      </c>
      <c r="F216" s="24" t="n">
        <f aca="false">IF(C216&lt;=0,0,MIN($C$10,C216-E216))</f>
        <v>0</v>
      </c>
      <c r="G216" s="24" t="n">
        <f aca="false">D216+E216+F216</f>
        <v>0</v>
      </c>
      <c r="H216" s="24" t="n">
        <f aca="false">MAX(0,C216-E216-F216)</f>
        <v>0</v>
      </c>
    </row>
    <row r="217" customFormat="false" ht="15" hidden="false" customHeight="false" outlineLevel="0" collapsed="false">
      <c r="A217" s="19" t="n">
        <v>195</v>
      </c>
      <c r="B217" s="20" t="n">
        <f aca="false">EDATE(B216,12/$C$8)</f>
        <v>52201</v>
      </c>
      <c r="C217" s="21" t="n">
        <f aca="false">H216</f>
        <v>0</v>
      </c>
      <c r="D217" s="21" t="n">
        <f aca="false">IF(C217&lt;=0,0,C217*$C$6/$C$8)</f>
        <v>0</v>
      </c>
      <c r="E217" s="21" t="n">
        <f aca="false">IF(C217&lt;=0,0,MIN($C$12-D217,C217))</f>
        <v>0</v>
      </c>
      <c r="F217" s="21" t="n">
        <f aca="false">IF(C217&lt;=0,0,MIN($C$10,C217-E217))</f>
        <v>0</v>
      </c>
      <c r="G217" s="21" t="n">
        <f aca="false">D217+E217+F217</f>
        <v>0</v>
      </c>
      <c r="H217" s="21" t="n">
        <f aca="false">MAX(0,C217-E217-F217)</f>
        <v>0</v>
      </c>
    </row>
    <row r="218" customFormat="false" ht="15" hidden="false" customHeight="false" outlineLevel="0" collapsed="false">
      <c r="A218" s="22" t="n">
        <v>196</v>
      </c>
      <c r="B218" s="23" t="n">
        <f aca="false">EDATE(B217,12/$C$8)</f>
        <v>52232</v>
      </c>
      <c r="C218" s="24" t="n">
        <f aca="false">H217</f>
        <v>0</v>
      </c>
      <c r="D218" s="24" t="n">
        <f aca="false">IF(C218&lt;=0,0,C218*$C$6/$C$8)</f>
        <v>0</v>
      </c>
      <c r="E218" s="24" t="n">
        <f aca="false">IF(C218&lt;=0,0,MIN($C$12-D218,C218))</f>
        <v>0</v>
      </c>
      <c r="F218" s="24" t="n">
        <f aca="false">IF(C218&lt;=0,0,MIN($C$10,C218-E218))</f>
        <v>0</v>
      </c>
      <c r="G218" s="24" t="n">
        <f aca="false">D218+E218+F218</f>
        <v>0</v>
      </c>
      <c r="H218" s="24" t="n">
        <f aca="false">MAX(0,C218-E218-F218)</f>
        <v>0</v>
      </c>
    </row>
    <row r="219" customFormat="false" ht="15" hidden="false" customHeight="false" outlineLevel="0" collapsed="false">
      <c r="A219" s="19" t="n">
        <v>197</v>
      </c>
      <c r="B219" s="20" t="n">
        <f aca="false">EDATE(B218,12/$C$8)</f>
        <v>52263</v>
      </c>
      <c r="C219" s="21" t="n">
        <f aca="false">H218</f>
        <v>0</v>
      </c>
      <c r="D219" s="21" t="n">
        <f aca="false">IF(C219&lt;=0,0,C219*$C$6/$C$8)</f>
        <v>0</v>
      </c>
      <c r="E219" s="21" t="n">
        <f aca="false">IF(C219&lt;=0,0,MIN($C$12-D219,C219))</f>
        <v>0</v>
      </c>
      <c r="F219" s="21" t="n">
        <f aca="false">IF(C219&lt;=0,0,MIN($C$10,C219-E219))</f>
        <v>0</v>
      </c>
      <c r="G219" s="21" t="n">
        <f aca="false">D219+E219+F219</f>
        <v>0</v>
      </c>
      <c r="H219" s="21" t="n">
        <f aca="false">MAX(0,C219-E219-F219)</f>
        <v>0</v>
      </c>
    </row>
    <row r="220" customFormat="false" ht="15" hidden="false" customHeight="false" outlineLevel="0" collapsed="false">
      <c r="A220" s="22" t="n">
        <v>198</v>
      </c>
      <c r="B220" s="23" t="n">
        <f aca="false">EDATE(B219,12/$C$8)</f>
        <v>52291</v>
      </c>
      <c r="C220" s="24" t="n">
        <f aca="false">H219</f>
        <v>0</v>
      </c>
      <c r="D220" s="24" t="n">
        <f aca="false">IF(C220&lt;=0,0,C220*$C$6/$C$8)</f>
        <v>0</v>
      </c>
      <c r="E220" s="24" t="n">
        <f aca="false">IF(C220&lt;=0,0,MIN($C$12-D220,C220))</f>
        <v>0</v>
      </c>
      <c r="F220" s="24" t="n">
        <f aca="false">IF(C220&lt;=0,0,MIN($C$10,C220-E220))</f>
        <v>0</v>
      </c>
      <c r="G220" s="24" t="n">
        <f aca="false">D220+E220+F220</f>
        <v>0</v>
      </c>
      <c r="H220" s="24" t="n">
        <f aca="false">MAX(0,C220-E220-F220)</f>
        <v>0</v>
      </c>
    </row>
    <row r="221" customFormat="false" ht="15" hidden="false" customHeight="false" outlineLevel="0" collapsed="false">
      <c r="A221" s="19" t="n">
        <v>199</v>
      </c>
      <c r="B221" s="20" t="n">
        <f aca="false">EDATE(B220,12/$C$8)</f>
        <v>52322</v>
      </c>
      <c r="C221" s="21" t="n">
        <f aca="false">H220</f>
        <v>0</v>
      </c>
      <c r="D221" s="21" t="n">
        <f aca="false">IF(C221&lt;=0,0,C221*$C$6/$C$8)</f>
        <v>0</v>
      </c>
      <c r="E221" s="21" t="n">
        <f aca="false">IF(C221&lt;=0,0,MIN($C$12-D221,C221))</f>
        <v>0</v>
      </c>
      <c r="F221" s="21" t="n">
        <f aca="false">IF(C221&lt;=0,0,MIN($C$10,C221-E221))</f>
        <v>0</v>
      </c>
      <c r="G221" s="21" t="n">
        <f aca="false">D221+E221+F221</f>
        <v>0</v>
      </c>
      <c r="H221" s="21" t="n">
        <f aca="false">MAX(0,C221-E221-F221)</f>
        <v>0</v>
      </c>
    </row>
    <row r="222" customFormat="false" ht="15" hidden="false" customHeight="false" outlineLevel="0" collapsed="false">
      <c r="A222" s="22" t="n">
        <v>200</v>
      </c>
      <c r="B222" s="23" t="n">
        <f aca="false">EDATE(B221,12/$C$8)</f>
        <v>52352</v>
      </c>
      <c r="C222" s="24" t="n">
        <f aca="false">H221</f>
        <v>0</v>
      </c>
      <c r="D222" s="24" t="n">
        <f aca="false">IF(C222&lt;=0,0,C222*$C$6/$C$8)</f>
        <v>0</v>
      </c>
      <c r="E222" s="24" t="n">
        <f aca="false">IF(C222&lt;=0,0,MIN($C$12-D222,C222))</f>
        <v>0</v>
      </c>
      <c r="F222" s="24" t="n">
        <f aca="false">IF(C222&lt;=0,0,MIN($C$10,C222-E222))</f>
        <v>0</v>
      </c>
      <c r="G222" s="24" t="n">
        <f aca="false">D222+E222+F222</f>
        <v>0</v>
      </c>
      <c r="H222" s="24" t="n">
        <f aca="false">MAX(0,C222-E222-F222)</f>
        <v>0</v>
      </c>
    </row>
    <row r="223" customFormat="false" ht="15" hidden="false" customHeight="false" outlineLevel="0" collapsed="false">
      <c r="A223" s="19" t="n">
        <v>201</v>
      </c>
      <c r="B223" s="20" t="n">
        <f aca="false">EDATE(B222,12/$C$8)</f>
        <v>52383</v>
      </c>
      <c r="C223" s="21" t="n">
        <f aca="false">H222</f>
        <v>0</v>
      </c>
      <c r="D223" s="21" t="n">
        <f aca="false">IF(C223&lt;=0,0,C223*$C$6/$C$8)</f>
        <v>0</v>
      </c>
      <c r="E223" s="21" t="n">
        <f aca="false">IF(C223&lt;=0,0,MIN($C$12-D223,C223))</f>
        <v>0</v>
      </c>
      <c r="F223" s="21" t="n">
        <f aca="false">IF(C223&lt;=0,0,MIN($C$10,C223-E223))</f>
        <v>0</v>
      </c>
      <c r="G223" s="21" t="n">
        <f aca="false">D223+E223+F223</f>
        <v>0</v>
      </c>
      <c r="H223" s="21" t="n">
        <f aca="false">MAX(0,C223-E223-F223)</f>
        <v>0</v>
      </c>
    </row>
    <row r="224" customFormat="false" ht="15" hidden="false" customHeight="false" outlineLevel="0" collapsed="false">
      <c r="A224" s="22" t="n">
        <v>202</v>
      </c>
      <c r="B224" s="23" t="n">
        <f aca="false">EDATE(B223,12/$C$8)</f>
        <v>52413</v>
      </c>
      <c r="C224" s="24" t="n">
        <f aca="false">H223</f>
        <v>0</v>
      </c>
      <c r="D224" s="24" t="n">
        <f aca="false">IF(C224&lt;=0,0,C224*$C$6/$C$8)</f>
        <v>0</v>
      </c>
      <c r="E224" s="24" t="n">
        <f aca="false">IF(C224&lt;=0,0,MIN($C$12-D224,C224))</f>
        <v>0</v>
      </c>
      <c r="F224" s="24" t="n">
        <f aca="false">IF(C224&lt;=0,0,MIN($C$10,C224-E224))</f>
        <v>0</v>
      </c>
      <c r="G224" s="24" t="n">
        <f aca="false">D224+E224+F224</f>
        <v>0</v>
      </c>
      <c r="H224" s="24" t="n">
        <f aca="false">MAX(0,C224-E224-F224)</f>
        <v>0</v>
      </c>
    </row>
    <row r="225" customFormat="false" ht="15" hidden="false" customHeight="false" outlineLevel="0" collapsed="false">
      <c r="A225" s="19" t="n">
        <v>203</v>
      </c>
      <c r="B225" s="20" t="n">
        <f aca="false">EDATE(B224,12/$C$8)</f>
        <v>52444</v>
      </c>
      <c r="C225" s="21" t="n">
        <f aca="false">H224</f>
        <v>0</v>
      </c>
      <c r="D225" s="21" t="n">
        <f aca="false">IF(C225&lt;=0,0,C225*$C$6/$C$8)</f>
        <v>0</v>
      </c>
      <c r="E225" s="21" t="n">
        <f aca="false">IF(C225&lt;=0,0,MIN($C$12-D225,C225))</f>
        <v>0</v>
      </c>
      <c r="F225" s="21" t="n">
        <f aca="false">IF(C225&lt;=0,0,MIN($C$10,C225-E225))</f>
        <v>0</v>
      </c>
      <c r="G225" s="21" t="n">
        <f aca="false">D225+E225+F225</f>
        <v>0</v>
      </c>
      <c r="H225" s="21" t="n">
        <f aca="false">MAX(0,C225-E225-F225)</f>
        <v>0</v>
      </c>
    </row>
    <row r="226" customFormat="false" ht="15" hidden="false" customHeight="false" outlineLevel="0" collapsed="false">
      <c r="A226" s="22" t="n">
        <v>204</v>
      </c>
      <c r="B226" s="23" t="n">
        <f aca="false">EDATE(B225,12/$C$8)</f>
        <v>52475</v>
      </c>
      <c r="C226" s="24" t="n">
        <f aca="false">H225</f>
        <v>0</v>
      </c>
      <c r="D226" s="24" t="n">
        <f aca="false">IF(C226&lt;=0,0,C226*$C$6/$C$8)</f>
        <v>0</v>
      </c>
      <c r="E226" s="24" t="n">
        <f aca="false">IF(C226&lt;=0,0,MIN($C$12-D226,C226))</f>
        <v>0</v>
      </c>
      <c r="F226" s="24" t="n">
        <f aca="false">IF(C226&lt;=0,0,MIN($C$10,C226-E226))</f>
        <v>0</v>
      </c>
      <c r="G226" s="24" t="n">
        <f aca="false">D226+E226+F226</f>
        <v>0</v>
      </c>
      <c r="H226" s="24" t="n">
        <f aca="false">MAX(0,C226-E226-F226)</f>
        <v>0</v>
      </c>
    </row>
    <row r="227" customFormat="false" ht="15" hidden="false" customHeight="false" outlineLevel="0" collapsed="false">
      <c r="A227" s="19" t="n">
        <v>205</v>
      </c>
      <c r="B227" s="20" t="n">
        <f aca="false">EDATE(B226,12/$C$8)</f>
        <v>52505</v>
      </c>
      <c r="C227" s="21" t="n">
        <f aca="false">H226</f>
        <v>0</v>
      </c>
      <c r="D227" s="21" t="n">
        <f aca="false">IF(C227&lt;=0,0,C227*$C$6/$C$8)</f>
        <v>0</v>
      </c>
      <c r="E227" s="21" t="n">
        <f aca="false">IF(C227&lt;=0,0,MIN($C$12-D227,C227))</f>
        <v>0</v>
      </c>
      <c r="F227" s="21" t="n">
        <f aca="false">IF(C227&lt;=0,0,MIN($C$10,C227-E227))</f>
        <v>0</v>
      </c>
      <c r="G227" s="21" t="n">
        <f aca="false">D227+E227+F227</f>
        <v>0</v>
      </c>
      <c r="H227" s="21" t="n">
        <f aca="false">MAX(0,C227-E227-F227)</f>
        <v>0</v>
      </c>
    </row>
    <row r="228" customFormat="false" ht="15" hidden="false" customHeight="false" outlineLevel="0" collapsed="false">
      <c r="A228" s="22" t="n">
        <v>206</v>
      </c>
      <c r="B228" s="23" t="n">
        <f aca="false">EDATE(B227,12/$C$8)</f>
        <v>52536</v>
      </c>
      <c r="C228" s="24" t="n">
        <f aca="false">H227</f>
        <v>0</v>
      </c>
      <c r="D228" s="24" t="n">
        <f aca="false">IF(C228&lt;=0,0,C228*$C$6/$C$8)</f>
        <v>0</v>
      </c>
      <c r="E228" s="24" t="n">
        <f aca="false">IF(C228&lt;=0,0,MIN($C$12-D228,C228))</f>
        <v>0</v>
      </c>
      <c r="F228" s="24" t="n">
        <f aca="false">IF(C228&lt;=0,0,MIN($C$10,C228-E228))</f>
        <v>0</v>
      </c>
      <c r="G228" s="24" t="n">
        <f aca="false">D228+E228+F228</f>
        <v>0</v>
      </c>
      <c r="H228" s="24" t="n">
        <f aca="false">MAX(0,C228-E228-F228)</f>
        <v>0</v>
      </c>
    </row>
    <row r="229" customFormat="false" ht="15" hidden="false" customHeight="false" outlineLevel="0" collapsed="false">
      <c r="A229" s="19" t="n">
        <v>207</v>
      </c>
      <c r="B229" s="20" t="n">
        <f aca="false">EDATE(B228,12/$C$8)</f>
        <v>52566</v>
      </c>
      <c r="C229" s="21" t="n">
        <f aca="false">H228</f>
        <v>0</v>
      </c>
      <c r="D229" s="21" t="n">
        <f aca="false">IF(C229&lt;=0,0,C229*$C$6/$C$8)</f>
        <v>0</v>
      </c>
      <c r="E229" s="21" t="n">
        <f aca="false">IF(C229&lt;=0,0,MIN($C$12-D229,C229))</f>
        <v>0</v>
      </c>
      <c r="F229" s="21" t="n">
        <f aca="false">IF(C229&lt;=0,0,MIN($C$10,C229-E229))</f>
        <v>0</v>
      </c>
      <c r="G229" s="21" t="n">
        <f aca="false">D229+E229+F229</f>
        <v>0</v>
      </c>
      <c r="H229" s="21" t="n">
        <f aca="false">MAX(0,C229-E229-F229)</f>
        <v>0</v>
      </c>
    </row>
    <row r="230" customFormat="false" ht="15" hidden="false" customHeight="false" outlineLevel="0" collapsed="false">
      <c r="A230" s="22" t="n">
        <v>208</v>
      </c>
      <c r="B230" s="23" t="n">
        <f aca="false">EDATE(B229,12/$C$8)</f>
        <v>52597</v>
      </c>
      <c r="C230" s="24" t="n">
        <f aca="false">H229</f>
        <v>0</v>
      </c>
      <c r="D230" s="24" t="n">
        <f aca="false">IF(C230&lt;=0,0,C230*$C$6/$C$8)</f>
        <v>0</v>
      </c>
      <c r="E230" s="24" t="n">
        <f aca="false">IF(C230&lt;=0,0,MIN($C$12-D230,C230))</f>
        <v>0</v>
      </c>
      <c r="F230" s="24" t="n">
        <f aca="false">IF(C230&lt;=0,0,MIN($C$10,C230-E230))</f>
        <v>0</v>
      </c>
      <c r="G230" s="24" t="n">
        <f aca="false">D230+E230+F230</f>
        <v>0</v>
      </c>
      <c r="H230" s="24" t="n">
        <f aca="false">MAX(0,C230-E230-F230)</f>
        <v>0</v>
      </c>
    </row>
    <row r="231" customFormat="false" ht="15" hidden="false" customHeight="false" outlineLevel="0" collapsed="false">
      <c r="A231" s="19" t="n">
        <v>209</v>
      </c>
      <c r="B231" s="20" t="n">
        <f aca="false">EDATE(B230,12/$C$8)</f>
        <v>52628</v>
      </c>
      <c r="C231" s="21" t="n">
        <f aca="false">H230</f>
        <v>0</v>
      </c>
      <c r="D231" s="21" t="n">
        <f aca="false">IF(C231&lt;=0,0,C231*$C$6/$C$8)</f>
        <v>0</v>
      </c>
      <c r="E231" s="21" t="n">
        <f aca="false">IF(C231&lt;=0,0,MIN($C$12-D231,C231))</f>
        <v>0</v>
      </c>
      <c r="F231" s="21" t="n">
        <f aca="false">IF(C231&lt;=0,0,MIN($C$10,C231-E231))</f>
        <v>0</v>
      </c>
      <c r="G231" s="21" t="n">
        <f aca="false">D231+E231+F231</f>
        <v>0</v>
      </c>
      <c r="H231" s="21" t="n">
        <f aca="false">MAX(0,C231-E231-F231)</f>
        <v>0</v>
      </c>
    </row>
    <row r="232" customFormat="false" ht="15" hidden="false" customHeight="false" outlineLevel="0" collapsed="false">
      <c r="A232" s="22" t="n">
        <v>210</v>
      </c>
      <c r="B232" s="23" t="n">
        <f aca="false">EDATE(B231,12/$C$8)</f>
        <v>52657</v>
      </c>
      <c r="C232" s="24" t="n">
        <f aca="false">H231</f>
        <v>0</v>
      </c>
      <c r="D232" s="24" t="n">
        <f aca="false">IF(C232&lt;=0,0,C232*$C$6/$C$8)</f>
        <v>0</v>
      </c>
      <c r="E232" s="24" t="n">
        <f aca="false">IF(C232&lt;=0,0,MIN($C$12-D232,C232))</f>
        <v>0</v>
      </c>
      <c r="F232" s="24" t="n">
        <f aca="false">IF(C232&lt;=0,0,MIN($C$10,C232-E232))</f>
        <v>0</v>
      </c>
      <c r="G232" s="24" t="n">
        <f aca="false">D232+E232+F232</f>
        <v>0</v>
      </c>
      <c r="H232" s="24" t="n">
        <f aca="false">MAX(0,C232-E232-F232)</f>
        <v>0</v>
      </c>
    </row>
    <row r="233" customFormat="false" ht="15" hidden="false" customHeight="false" outlineLevel="0" collapsed="false">
      <c r="A233" s="19" t="n">
        <v>211</v>
      </c>
      <c r="B233" s="20" t="n">
        <f aca="false">EDATE(B232,12/$C$8)</f>
        <v>52688</v>
      </c>
      <c r="C233" s="21" t="n">
        <f aca="false">H232</f>
        <v>0</v>
      </c>
      <c r="D233" s="21" t="n">
        <f aca="false">IF(C233&lt;=0,0,C233*$C$6/$C$8)</f>
        <v>0</v>
      </c>
      <c r="E233" s="21" t="n">
        <f aca="false">IF(C233&lt;=0,0,MIN($C$12-D233,C233))</f>
        <v>0</v>
      </c>
      <c r="F233" s="21" t="n">
        <f aca="false">IF(C233&lt;=0,0,MIN($C$10,C233-E233))</f>
        <v>0</v>
      </c>
      <c r="G233" s="21" t="n">
        <f aca="false">D233+E233+F233</f>
        <v>0</v>
      </c>
      <c r="H233" s="21" t="n">
        <f aca="false">MAX(0,C233-E233-F233)</f>
        <v>0</v>
      </c>
    </row>
    <row r="234" customFormat="false" ht="15" hidden="false" customHeight="false" outlineLevel="0" collapsed="false">
      <c r="A234" s="22" t="n">
        <v>212</v>
      </c>
      <c r="B234" s="23" t="n">
        <f aca="false">EDATE(B233,12/$C$8)</f>
        <v>52718</v>
      </c>
      <c r="C234" s="24" t="n">
        <f aca="false">H233</f>
        <v>0</v>
      </c>
      <c r="D234" s="24" t="n">
        <f aca="false">IF(C234&lt;=0,0,C234*$C$6/$C$8)</f>
        <v>0</v>
      </c>
      <c r="E234" s="24" t="n">
        <f aca="false">IF(C234&lt;=0,0,MIN($C$12-D234,C234))</f>
        <v>0</v>
      </c>
      <c r="F234" s="24" t="n">
        <f aca="false">IF(C234&lt;=0,0,MIN($C$10,C234-E234))</f>
        <v>0</v>
      </c>
      <c r="G234" s="24" t="n">
        <f aca="false">D234+E234+F234</f>
        <v>0</v>
      </c>
      <c r="H234" s="24" t="n">
        <f aca="false">MAX(0,C234-E234-F234)</f>
        <v>0</v>
      </c>
    </row>
    <row r="235" customFormat="false" ht="15" hidden="false" customHeight="false" outlineLevel="0" collapsed="false">
      <c r="A235" s="19" t="n">
        <v>213</v>
      </c>
      <c r="B235" s="20" t="n">
        <f aca="false">EDATE(B234,12/$C$8)</f>
        <v>52749</v>
      </c>
      <c r="C235" s="21" t="n">
        <f aca="false">H234</f>
        <v>0</v>
      </c>
      <c r="D235" s="21" t="n">
        <f aca="false">IF(C235&lt;=0,0,C235*$C$6/$C$8)</f>
        <v>0</v>
      </c>
      <c r="E235" s="21" t="n">
        <f aca="false">IF(C235&lt;=0,0,MIN($C$12-D235,C235))</f>
        <v>0</v>
      </c>
      <c r="F235" s="21" t="n">
        <f aca="false">IF(C235&lt;=0,0,MIN($C$10,C235-E235))</f>
        <v>0</v>
      </c>
      <c r="G235" s="21" t="n">
        <f aca="false">D235+E235+F235</f>
        <v>0</v>
      </c>
      <c r="H235" s="21" t="n">
        <f aca="false">MAX(0,C235-E235-F235)</f>
        <v>0</v>
      </c>
    </row>
    <row r="236" customFormat="false" ht="15" hidden="false" customHeight="false" outlineLevel="0" collapsed="false">
      <c r="A236" s="22" t="n">
        <v>214</v>
      </c>
      <c r="B236" s="23" t="n">
        <f aca="false">EDATE(B235,12/$C$8)</f>
        <v>52779</v>
      </c>
      <c r="C236" s="24" t="n">
        <f aca="false">H235</f>
        <v>0</v>
      </c>
      <c r="D236" s="24" t="n">
        <f aca="false">IF(C236&lt;=0,0,C236*$C$6/$C$8)</f>
        <v>0</v>
      </c>
      <c r="E236" s="24" t="n">
        <f aca="false">IF(C236&lt;=0,0,MIN($C$12-D236,C236))</f>
        <v>0</v>
      </c>
      <c r="F236" s="24" t="n">
        <f aca="false">IF(C236&lt;=0,0,MIN($C$10,C236-E236))</f>
        <v>0</v>
      </c>
      <c r="G236" s="24" t="n">
        <f aca="false">D236+E236+F236</f>
        <v>0</v>
      </c>
      <c r="H236" s="24" t="n">
        <f aca="false">MAX(0,C236-E236-F236)</f>
        <v>0</v>
      </c>
    </row>
    <row r="237" customFormat="false" ht="15" hidden="false" customHeight="false" outlineLevel="0" collapsed="false">
      <c r="A237" s="19" t="n">
        <v>215</v>
      </c>
      <c r="B237" s="20" t="n">
        <f aca="false">EDATE(B236,12/$C$8)</f>
        <v>52810</v>
      </c>
      <c r="C237" s="21" t="n">
        <f aca="false">H236</f>
        <v>0</v>
      </c>
      <c r="D237" s="21" t="n">
        <f aca="false">IF(C237&lt;=0,0,C237*$C$6/$C$8)</f>
        <v>0</v>
      </c>
      <c r="E237" s="21" t="n">
        <f aca="false">IF(C237&lt;=0,0,MIN($C$12-D237,C237))</f>
        <v>0</v>
      </c>
      <c r="F237" s="21" t="n">
        <f aca="false">IF(C237&lt;=0,0,MIN($C$10,C237-E237))</f>
        <v>0</v>
      </c>
      <c r="G237" s="21" t="n">
        <f aca="false">D237+E237+F237</f>
        <v>0</v>
      </c>
      <c r="H237" s="21" t="n">
        <f aca="false">MAX(0,C237-E237-F237)</f>
        <v>0</v>
      </c>
    </row>
    <row r="238" customFormat="false" ht="15" hidden="false" customHeight="false" outlineLevel="0" collapsed="false">
      <c r="A238" s="22" t="n">
        <v>216</v>
      </c>
      <c r="B238" s="23" t="n">
        <f aca="false">EDATE(B237,12/$C$8)</f>
        <v>52841</v>
      </c>
      <c r="C238" s="24" t="n">
        <f aca="false">H237</f>
        <v>0</v>
      </c>
      <c r="D238" s="24" t="n">
        <f aca="false">IF(C238&lt;=0,0,C238*$C$6/$C$8)</f>
        <v>0</v>
      </c>
      <c r="E238" s="24" t="n">
        <f aca="false">IF(C238&lt;=0,0,MIN($C$12-D238,C238))</f>
        <v>0</v>
      </c>
      <c r="F238" s="24" t="n">
        <f aca="false">IF(C238&lt;=0,0,MIN($C$10,C238-E238))</f>
        <v>0</v>
      </c>
      <c r="G238" s="24" t="n">
        <f aca="false">D238+E238+F238</f>
        <v>0</v>
      </c>
      <c r="H238" s="24" t="n">
        <f aca="false">MAX(0,C238-E238-F238)</f>
        <v>0</v>
      </c>
    </row>
    <row r="239" customFormat="false" ht="15" hidden="false" customHeight="false" outlineLevel="0" collapsed="false">
      <c r="A239" s="19" t="n">
        <v>217</v>
      </c>
      <c r="B239" s="20" t="n">
        <f aca="false">EDATE(B238,12/$C$8)</f>
        <v>52871</v>
      </c>
      <c r="C239" s="21" t="n">
        <f aca="false">H238</f>
        <v>0</v>
      </c>
      <c r="D239" s="21" t="n">
        <f aca="false">IF(C239&lt;=0,0,C239*$C$6/$C$8)</f>
        <v>0</v>
      </c>
      <c r="E239" s="21" t="n">
        <f aca="false">IF(C239&lt;=0,0,MIN($C$12-D239,C239))</f>
        <v>0</v>
      </c>
      <c r="F239" s="21" t="n">
        <f aca="false">IF(C239&lt;=0,0,MIN($C$10,C239-E239))</f>
        <v>0</v>
      </c>
      <c r="G239" s="21" t="n">
        <f aca="false">D239+E239+F239</f>
        <v>0</v>
      </c>
      <c r="H239" s="21" t="n">
        <f aca="false">MAX(0,C239-E239-F239)</f>
        <v>0</v>
      </c>
    </row>
    <row r="240" customFormat="false" ht="15" hidden="false" customHeight="false" outlineLevel="0" collapsed="false">
      <c r="A240" s="22" t="n">
        <v>218</v>
      </c>
      <c r="B240" s="23" t="n">
        <f aca="false">EDATE(B239,12/$C$8)</f>
        <v>52902</v>
      </c>
      <c r="C240" s="24" t="n">
        <f aca="false">H239</f>
        <v>0</v>
      </c>
      <c r="D240" s="24" t="n">
        <f aca="false">IF(C240&lt;=0,0,C240*$C$6/$C$8)</f>
        <v>0</v>
      </c>
      <c r="E240" s="24" t="n">
        <f aca="false">IF(C240&lt;=0,0,MIN($C$12-D240,C240))</f>
        <v>0</v>
      </c>
      <c r="F240" s="24" t="n">
        <f aca="false">IF(C240&lt;=0,0,MIN($C$10,C240-E240))</f>
        <v>0</v>
      </c>
      <c r="G240" s="24" t="n">
        <f aca="false">D240+E240+F240</f>
        <v>0</v>
      </c>
      <c r="H240" s="24" t="n">
        <f aca="false">MAX(0,C240-E240-F240)</f>
        <v>0</v>
      </c>
    </row>
    <row r="241" customFormat="false" ht="15" hidden="false" customHeight="false" outlineLevel="0" collapsed="false">
      <c r="A241" s="19" t="n">
        <v>219</v>
      </c>
      <c r="B241" s="20" t="n">
        <f aca="false">EDATE(B240,12/$C$8)</f>
        <v>52932</v>
      </c>
      <c r="C241" s="21" t="n">
        <f aca="false">H240</f>
        <v>0</v>
      </c>
      <c r="D241" s="21" t="n">
        <f aca="false">IF(C241&lt;=0,0,C241*$C$6/$C$8)</f>
        <v>0</v>
      </c>
      <c r="E241" s="21" t="n">
        <f aca="false">IF(C241&lt;=0,0,MIN($C$12-D241,C241))</f>
        <v>0</v>
      </c>
      <c r="F241" s="21" t="n">
        <f aca="false">IF(C241&lt;=0,0,MIN($C$10,C241-E241))</f>
        <v>0</v>
      </c>
      <c r="G241" s="21" t="n">
        <f aca="false">D241+E241+F241</f>
        <v>0</v>
      </c>
      <c r="H241" s="21" t="n">
        <f aca="false">MAX(0,C241-E241-F241)</f>
        <v>0</v>
      </c>
    </row>
    <row r="242" customFormat="false" ht="15" hidden="false" customHeight="false" outlineLevel="0" collapsed="false">
      <c r="A242" s="22" t="n">
        <v>220</v>
      </c>
      <c r="B242" s="23" t="n">
        <f aca="false">EDATE(B241,12/$C$8)</f>
        <v>52963</v>
      </c>
      <c r="C242" s="24" t="n">
        <f aca="false">H241</f>
        <v>0</v>
      </c>
      <c r="D242" s="24" t="n">
        <f aca="false">IF(C242&lt;=0,0,C242*$C$6/$C$8)</f>
        <v>0</v>
      </c>
      <c r="E242" s="24" t="n">
        <f aca="false">IF(C242&lt;=0,0,MIN($C$12-D242,C242))</f>
        <v>0</v>
      </c>
      <c r="F242" s="24" t="n">
        <f aca="false">IF(C242&lt;=0,0,MIN($C$10,C242-E242))</f>
        <v>0</v>
      </c>
      <c r="G242" s="24" t="n">
        <f aca="false">D242+E242+F242</f>
        <v>0</v>
      </c>
      <c r="H242" s="24" t="n">
        <f aca="false">MAX(0,C242-E242-F242)</f>
        <v>0</v>
      </c>
    </row>
    <row r="243" customFormat="false" ht="15" hidden="false" customHeight="false" outlineLevel="0" collapsed="false">
      <c r="A243" s="19" t="n">
        <v>221</v>
      </c>
      <c r="B243" s="20" t="n">
        <f aca="false">EDATE(B242,12/$C$8)</f>
        <v>52994</v>
      </c>
      <c r="C243" s="21" t="n">
        <f aca="false">H242</f>
        <v>0</v>
      </c>
      <c r="D243" s="21" t="n">
        <f aca="false">IF(C243&lt;=0,0,C243*$C$6/$C$8)</f>
        <v>0</v>
      </c>
      <c r="E243" s="21" t="n">
        <f aca="false">IF(C243&lt;=0,0,MIN($C$12-D243,C243))</f>
        <v>0</v>
      </c>
      <c r="F243" s="21" t="n">
        <f aca="false">IF(C243&lt;=0,0,MIN($C$10,C243-E243))</f>
        <v>0</v>
      </c>
      <c r="G243" s="21" t="n">
        <f aca="false">D243+E243+F243</f>
        <v>0</v>
      </c>
      <c r="H243" s="21" t="n">
        <f aca="false">MAX(0,C243-E243-F243)</f>
        <v>0</v>
      </c>
    </row>
    <row r="244" customFormat="false" ht="15" hidden="false" customHeight="false" outlineLevel="0" collapsed="false">
      <c r="A244" s="22" t="n">
        <v>222</v>
      </c>
      <c r="B244" s="23" t="n">
        <f aca="false">EDATE(B243,12/$C$8)</f>
        <v>53022</v>
      </c>
      <c r="C244" s="24" t="n">
        <f aca="false">H243</f>
        <v>0</v>
      </c>
      <c r="D244" s="24" t="n">
        <f aca="false">IF(C244&lt;=0,0,C244*$C$6/$C$8)</f>
        <v>0</v>
      </c>
      <c r="E244" s="24" t="n">
        <f aca="false">IF(C244&lt;=0,0,MIN($C$12-D244,C244))</f>
        <v>0</v>
      </c>
      <c r="F244" s="24" t="n">
        <f aca="false">IF(C244&lt;=0,0,MIN($C$10,C244-E244))</f>
        <v>0</v>
      </c>
      <c r="G244" s="24" t="n">
        <f aca="false">D244+E244+F244</f>
        <v>0</v>
      </c>
      <c r="H244" s="24" t="n">
        <f aca="false">MAX(0,C244-E244-F244)</f>
        <v>0</v>
      </c>
    </row>
    <row r="245" customFormat="false" ht="15" hidden="false" customHeight="false" outlineLevel="0" collapsed="false">
      <c r="A245" s="19" t="n">
        <v>223</v>
      </c>
      <c r="B245" s="20" t="n">
        <f aca="false">EDATE(B244,12/$C$8)</f>
        <v>53053</v>
      </c>
      <c r="C245" s="21" t="n">
        <f aca="false">H244</f>
        <v>0</v>
      </c>
      <c r="D245" s="21" t="n">
        <f aca="false">IF(C245&lt;=0,0,C245*$C$6/$C$8)</f>
        <v>0</v>
      </c>
      <c r="E245" s="21" t="n">
        <f aca="false">IF(C245&lt;=0,0,MIN($C$12-D245,C245))</f>
        <v>0</v>
      </c>
      <c r="F245" s="21" t="n">
        <f aca="false">IF(C245&lt;=0,0,MIN($C$10,C245-E245))</f>
        <v>0</v>
      </c>
      <c r="G245" s="21" t="n">
        <f aca="false">D245+E245+F245</f>
        <v>0</v>
      </c>
      <c r="H245" s="21" t="n">
        <f aca="false">MAX(0,C245-E245-F245)</f>
        <v>0</v>
      </c>
    </row>
    <row r="246" customFormat="false" ht="15" hidden="false" customHeight="false" outlineLevel="0" collapsed="false">
      <c r="A246" s="22" t="n">
        <v>224</v>
      </c>
      <c r="B246" s="23" t="n">
        <f aca="false">EDATE(B245,12/$C$8)</f>
        <v>53083</v>
      </c>
      <c r="C246" s="24" t="n">
        <f aca="false">H245</f>
        <v>0</v>
      </c>
      <c r="D246" s="24" t="n">
        <f aca="false">IF(C246&lt;=0,0,C246*$C$6/$C$8)</f>
        <v>0</v>
      </c>
      <c r="E246" s="24" t="n">
        <f aca="false">IF(C246&lt;=0,0,MIN($C$12-D246,C246))</f>
        <v>0</v>
      </c>
      <c r="F246" s="24" t="n">
        <f aca="false">IF(C246&lt;=0,0,MIN($C$10,C246-E246))</f>
        <v>0</v>
      </c>
      <c r="G246" s="24" t="n">
        <f aca="false">D246+E246+F246</f>
        <v>0</v>
      </c>
      <c r="H246" s="24" t="n">
        <f aca="false">MAX(0,C246-E246-F246)</f>
        <v>0</v>
      </c>
    </row>
    <row r="247" customFormat="false" ht="15" hidden="false" customHeight="false" outlineLevel="0" collapsed="false">
      <c r="A247" s="19" t="n">
        <v>225</v>
      </c>
      <c r="B247" s="20" t="n">
        <f aca="false">EDATE(B246,12/$C$8)</f>
        <v>53114</v>
      </c>
      <c r="C247" s="21" t="n">
        <f aca="false">H246</f>
        <v>0</v>
      </c>
      <c r="D247" s="21" t="n">
        <f aca="false">IF(C247&lt;=0,0,C247*$C$6/$C$8)</f>
        <v>0</v>
      </c>
      <c r="E247" s="21" t="n">
        <f aca="false">IF(C247&lt;=0,0,MIN($C$12-D247,C247))</f>
        <v>0</v>
      </c>
      <c r="F247" s="21" t="n">
        <f aca="false">IF(C247&lt;=0,0,MIN($C$10,C247-E247))</f>
        <v>0</v>
      </c>
      <c r="G247" s="21" t="n">
        <f aca="false">D247+E247+F247</f>
        <v>0</v>
      </c>
      <c r="H247" s="21" t="n">
        <f aca="false">MAX(0,C247-E247-F247)</f>
        <v>0</v>
      </c>
    </row>
    <row r="248" customFormat="false" ht="15" hidden="false" customHeight="false" outlineLevel="0" collapsed="false">
      <c r="A248" s="22" t="n">
        <v>226</v>
      </c>
      <c r="B248" s="23" t="n">
        <f aca="false">EDATE(B247,12/$C$8)</f>
        <v>53144</v>
      </c>
      <c r="C248" s="24" t="n">
        <f aca="false">H247</f>
        <v>0</v>
      </c>
      <c r="D248" s="24" t="n">
        <f aca="false">IF(C248&lt;=0,0,C248*$C$6/$C$8)</f>
        <v>0</v>
      </c>
      <c r="E248" s="24" t="n">
        <f aca="false">IF(C248&lt;=0,0,MIN($C$12-D248,C248))</f>
        <v>0</v>
      </c>
      <c r="F248" s="24" t="n">
        <f aca="false">IF(C248&lt;=0,0,MIN($C$10,C248-E248))</f>
        <v>0</v>
      </c>
      <c r="G248" s="24" t="n">
        <f aca="false">D248+E248+F248</f>
        <v>0</v>
      </c>
      <c r="H248" s="24" t="n">
        <f aca="false">MAX(0,C248-E248-F248)</f>
        <v>0</v>
      </c>
    </row>
    <row r="249" customFormat="false" ht="15" hidden="false" customHeight="false" outlineLevel="0" collapsed="false">
      <c r="A249" s="19" t="n">
        <v>227</v>
      </c>
      <c r="B249" s="20" t="n">
        <f aca="false">EDATE(B248,12/$C$8)</f>
        <v>53175</v>
      </c>
      <c r="C249" s="21" t="n">
        <f aca="false">H248</f>
        <v>0</v>
      </c>
      <c r="D249" s="21" t="n">
        <f aca="false">IF(C249&lt;=0,0,C249*$C$6/$C$8)</f>
        <v>0</v>
      </c>
      <c r="E249" s="21" t="n">
        <f aca="false">IF(C249&lt;=0,0,MIN($C$12-D249,C249))</f>
        <v>0</v>
      </c>
      <c r="F249" s="21" t="n">
        <f aca="false">IF(C249&lt;=0,0,MIN($C$10,C249-E249))</f>
        <v>0</v>
      </c>
      <c r="G249" s="21" t="n">
        <f aca="false">D249+E249+F249</f>
        <v>0</v>
      </c>
      <c r="H249" s="21" t="n">
        <f aca="false">MAX(0,C249-E249-F249)</f>
        <v>0</v>
      </c>
    </row>
    <row r="250" customFormat="false" ht="15" hidden="false" customHeight="false" outlineLevel="0" collapsed="false">
      <c r="A250" s="22" t="n">
        <v>228</v>
      </c>
      <c r="B250" s="23" t="n">
        <f aca="false">EDATE(B249,12/$C$8)</f>
        <v>53206</v>
      </c>
      <c r="C250" s="24" t="n">
        <f aca="false">H249</f>
        <v>0</v>
      </c>
      <c r="D250" s="24" t="n">
        <f aca="false">IF(C250&lt;=0,0,C250*$C$6/$C$8)</f>
        <v>0</v>
      </c>
      <c r="E250" s="24" t="n">
        <f aca="false">IF(C250&lt;=0,0,MIN($C$12-D250,C250))</f>
        <v>0</v>
      </c>
      <c r="F250" s="24" t="n">
        <f aca="false">IF(C250&lt;=0,0,MIN($C$10,C250-E250))</f>
        <v>0</v>
      </c>
      <c r="G250" s="24" t="n">
        <f aca="false">D250+E250+F250</f>
        <v>0</v>
      </c>
      <c r="H250" s="24" t="n">
        <f aca="false">MAX(0,C250-E250-F250)</f>
        <v>0</v>
      </c>
    </row>
    <row r="251" customFormat="false" ht="15" hidden="false" customHeight="false" outlineLevel="0" collapsed="false">
      <c r="A251" s="19" t="n">
        <v>229</v>
      </c>
      <c r="B251" s="20" t="n">
        <f aca="false">EDATE(B250,12/$C$8)</f>
        <v>53236</v>
      </c>
      <c r="C251" s="21" t="n">
        <f aca="false">H250</f>
        <v>0</v>
      </c>
      <c r="D251" s="21" t="n">
        <f aca="false">IF(C251&lt;=0,0,C251*$C$6/$C$8)</f>
        <v>0</v>
      </c>
      <c r="E251" s="21" t="n">
        <f aca="false">IF(C251&lt;=0,0,MIN($C$12-D251,C251))</f>
        <v>0</v>
      </c>
      <c r="F251" s="21" t="n">
        <f aca="false">IF(C251&lt;=0,0,MIN($C$10,C251-E251))</f>
        <v>0</v>
      </c>
      <c r="G251" s="21" t="n">
        <f aca="false">D251+E251+F251</f>
        <v>0</v>
      </c>
      <c r="H251" s="21" t="n">
        <f aca="false">MAX(0,C251-E251-F251)</f>
        <v>0</v>
      </c>
    </row>
    <row r="252" customFormat="false" ht="15" hidden="false" customHeight="false" outlineLevel="0" collapsed="false">
      <c r="A252" s="22" t="n">
        <v>230</v>
      </c>
      <c r="B252" s="23" t="n">
        <f aca="false">EDATE(B251,12/$C$8)</f>
        <v>53267</v>
      </c>
      <c r="C252" s="24" t="n">
        <f aca="false">H251</f>
        <v>0</v>
      </c>
      <c r="D252" s="24" t="n">
        <f aca="false">IF(C252&lt;=0,0,C252*$C$6/$C$8)</f>
        <v>0</v>
      </c>
      <c r="E252" s="24" t="n">
        <f aca="false">IF(C252&lt;=0,0,MIN($C$12-D252,C252))</f>
        <v>0</v>
      </c>
      <c r="F252" s="24" t="n">
        <f aca="false">IF(C252&lt;=0,0,MIN($C$10,C252-E252))</f>
        <v>0</v>
      </c>
      <c r="G252" s="24" t="n">
        <f aca="false">D252+E252+F252</f>
        <v>0</v>
      </c>
      <c r="H252" s="24" t="n">
        <f aca="false">MAX(0,C252-E252-F252)</f>
        <v>0</v>
      </c>
    </row>
    <row r="253" customFormat="false" ht="15" hidden="false" customHeight="false" outlineLevel="0" collapsed="false">
      <c r="A253" s="19" t="n">
        <v>231</v>
      </c>
      <c r="B253" s="20" t="n">
        <f aca="false">EDATE(B252,12/$C$8)</f>
        <v>53297</v>
      </c>
      <c r="C253" s="21" t="n">
        <f aca="false">H252</f>
        <v>0</v>
      </c>
      <c r="D253" s="21" t="n">
        <f aca="false">IF(C253&lt;=0,0,C253*$C$6/$C$8)</f>
        <v>0</v>
      </c>
      <c r="E253" s="21" t="n">
        <f aca="false">IF(C253&lt;=0,0,MIN($C$12-D253,C253))</f>
        <v>0</v>
      </c>
      <c r="F253" s="21" t="n">
        <f aca="false">IF(C253&lt;=0,0,MIN($C$10,C253-E253))</f>
        <v>0</v>
      </c>
      <c r="G253" s="21" t="n">
        <f aca="false">D253+E253+F253</f>
        <v>0</v>
      </c>
      <c r="H253" s="21" t="n">
        <f aca="false">MAX(0,C253-E253-F253)</f>
        <v>0</v>
      </c>
    </row>
    <row r="254" customFormat="false" ht="15" hidden="false" customHeight="false" outlineLevel="0" collapsed="false">
      <c r="A254" s="22" t="n">
        <v>232</v>
      </c>
      <c r="B254" s="23" t="n">
        <f aca="false">EDATE(B253,12/$C$8)</f>
        <v>53328</v>
      </c>
      <c r="C254" s="24" t="n">
        <f aca="false">H253</f>
        <v>0</v>
      </c>
      <c r="D254" s="24" t="n">
        <f aca="false">IF(C254&lt;=0,0,C254*$C$6/$C$8)</f>
        <v>0</v>
      </c>
      <c r="E254" s="24" t="n">
        <f aca="false">IF(C254&lt;=0,0,MIN($C$12-D254,C254))</f>
        <v>0</v>
      </c>
      <c r="F254" s="24" t="n">
        <f aca="false">IF(C254&lt;=0,0,MIN($C$10,C254-E254))</f>
        <v>0</v>
      </c>
      <c r="G254" s="24" t="n">
        <f aca="false">D254+E254+F254</f>
        <v>0</v>
      </c>
      <c r="H254" s="24" t="n">
        <f aca="false">MAX(0,C254-E254-F254)</f>
        <v>0</v>
      </c>
    </row>
    <row r="255" customFormat="false" ht="15" hidden="false" customHeight="false" outlineLevel="0" collapsed="false">
      <c r="A255" s="19" t="n">
        <v>233</v>
      </c>
      <c r="B255" s="20" t="n">
        <f aca="false">EDATE(B254,12/$C$8)</f>
        <v>53359</v>
      </c>
      <c r="C255" s="21" t="n">
        <f aca="false">H254</f>
        <v>0</v>
      </c>
      <c r="D255" s="21" t="n">
        <f aca="false">IF(C255&lt;=0,0,C255*$C$6/$C$8)</f>
        <v>0</v>
      </c>
      <c r="E255" s="21" t="n">
        <f aca="false">IF(C255&lt;=0,0,MIN($C$12-D255,C255))</f>
        <v>0</v>
      </c>
      <c r="F255" s="21" t="n">
        <f aca="false">IF(C255&lt;=0,0,MIN($C$10,C255-E255))</f>
        <v>0</v>
      </c>
      <c r="G255" s="21" t="n">
        <f aca="false">D255+E255+F255</f>
        <v>0</v>
      </c>
      <c r="H255" s="21" t="n">
        <f aca="false">MAX(0,C255-E255-F255)</f>
        <v>0</v>
      </c>
    </row>
    <row r="256" customFormat="false" ht="15" hidden="false" customHeight="false" outlineLevel="0" collapsed="false">
      <c r="A256" s="22" t="n">
        <v>234</v>
      </c>
      <c r="B256" s="23" t="n">
        <f aca="false">EDATE(B255,12/$C$8)</f>
        <v>53387</v>
      </c>
      <c r="C256" s="24" t="n">
        <f aca="false">H255</f>
        <v>0</v>
      </c>
      <c r="D256" s="24" t="n">
        <f aca="false">IF(C256&lt;=0,0,C256*$C$6/$C$8)</f>
        <v>0</v>
      </c>
      <c r="E256" s="24" t="n">
        <f aca="false">IF(C256&lt;=0,0,MIN($C$12-D256,C256))</f>
        <v>0</v>
      </c>
      <c r="F256" s="24" t="n">
        <f aca="false">IF(C256&lt;=0,0,MIN($C$10,C256-E256))</f>
        <v>0</v>
      </c>
      <c r="G256" s="24" t="n">
        <f aca="false">D256+E256+F256</f>
        <v>0</v>
      </c>
      <c r="H256" s="24" t="n">
        <f aca="false">MAX(0,C256-E256-F256)</f>
        <v>0</v>
      </c>
    </row>
    <row r="257" customFormat="false" ht="15" hidden="false" customHeight="false" outlineLevel="0" collapsed="false">
      <c r="A257" s="19" t="n">
        <v>235</v>
      </c>
      <c r="B257" s="20" t="n">
        <f aca="false">EDATE(B256,12/$C$8)</f>
        <v>53418</v>
      </c>
      <c r="C257" s="21" t="n">
        <f aca="false">H256</f>
        <v>0</v>
      </c>
      <c r="D257" s="21" t="n">
        <f aca="false">IF(C257&lt;=0,0,C257*$C$6/$C$8)</f>
        <v>0</v>
      </c>
      <c r="E257" s="21" t="n">
        <f aca="false">IF(C257&lt;=0,0,MIN($C$12-D257,C257))</f>
        <v>0</v>
      </c>
      <c r="F257" s="21" t="n">
        <f aca="false">IF(C257&lt;=0,0,MIN($C$10,C257-E257))</f>
        <v>0</v>
      </c>
      <c r="G257" s="21" t="n">
        <f aca="false">D257+E257+F257</f>
        <v>0</v>
      </c>
      <c r="H257" s="21" t="n">
        <f aca="false">MAX(0,C257-E257-F257)</f>
        <v>0</v>
      </c>
    </row>
    <row r="258" customFormat="false" ht="15" hidden="false" customHeight="false" outlineLevel="0" collapsed="false">
      <c r="A258" s="22" t="n">
        <v>236</v>
      </c>
      <c r="B258" s="23" t="n">
        <f aca="false">EDATE(B257,12/$C$8)</f>
        <v>53448</v>
      </c>
      <c r="C258" s="24" t="n">
        <f aca="false">H257</f>
        <v>0</v>
      </c>
      <c r="D258" s="24" t="n">
        <f aca="false">IF(C258&lt;=0,0,C258*$C$6/$C$8)</f>
        <v>0</v>
      </c>
      <c r="E258" s="24" t="n">
        <f aca="false">IF(C258&lt;=0,0,MIN($C$12-D258,C258))</f>
        <v>0</v>
      </c>
      <c r="F258" s="24" t="n">
        <f aca="false">IF(C258&lt;=0,0,MIN($C$10,C258-E258))</f>
        <v>0</v>
      </c>
      <c r="G258" s="24" t="n">
        <f aca="false">D258+E258+F258</f>
        <v>0</v>
      </c>
      <c r="H258" s="24" t="n">
        <f aca="false">MAX(0,C258-E258-F258)</f>
        <v>0</v>
      </c>
    </row>
    <row r="259" customFormat="false" ht="15" hidden="false" customHeight="false" outlineLevel="0" collapsed="false">
      <c r="A259" s="19" t="n">
        <v>237</v>
      </c>
      <c r="B259" s="20" t="n">
        <f aca="false">EDATE(B258,12/$C$8)</f>
        <v>53479</v>
      </c>
      <c r="C259" s="21" t="n">
        <f aca="false">H258</f>
        <v>0</v>
      </c>
      <c r="D259" s="21" t="n">
        <f aca="false">IF(C259&lt;=0,0,C259*$C$6/$C$8)</f>
        <v>0</v>
      </c>
      <c r="E259" s="21" t="n">
        <f aca="false">IF(C259&lt;=0,0,MIN($C$12-D259,C259))</f>
        <v>0</v>
      </c>
      <c r="F259" s="21" t="n">
        <f aca="false">IF(C259&lt;=0,0,MIN($C$10,C259-E259))</f>
        <v>0</v>
      </c>
      <c r="G259" s="21" t="n">
        <f aca="false">D259+E259+F259</f>
        <v>0</v>
      </c>
      <c r="H259" s="21" t="n">
        <f aca="false">MAX(0,C259-E259-F259)</f>
        <v>0</v>
      </c>
    </row>
    <row r="260" customFormat="false" ht="15" hidden="false" customHeight="false" outlineLevel="0" collapsed="false">
      <c r="A260" s="22" t="n">
        <v>238</v>
      </c>
      <c r="B260" s="23" t="n">
        <f aca="false">EDATE(B259,12/$C$8)</f>
        <v>53509</v>
      </c>
      <c r="C260" s="24" t="n">
        <f aca="false">H259</f>
        <v>0</v>
      </c>
      <c r="D260" s="24" t="n">
        <f aca="false">IF(C260&lt;=0,0,C260*$C$6/$C$8)</f>
        <v>0</v>
      </c>
      <c r="E260" s="24" t="n">
        <f aca="false">IF(C260&lt;=0,0,MIN($C$12-D260,C260))</f>
        <v>0</v>
      </c>
      <c r="F260" s="24" t="n">
        <f aca="false">IF(C260&lt;=0,0,MIN($C$10,C260-E260))</f>
        <v>0</v>
      </c>
      <c r="G260" s="24" t="n">
        <f aca="false">D260+E260+F260</f>
        <v>0</v>
      </c>
      <c r="H260" s="24" t="n">
        <f aca="false">MAX(0,C260-E260-F260)</f>
        <v>0</v>
      </c>
    </row>
    <row r="261" customFormat="false" ht="15" hidden="false" customHeight="false" outlineLevel="0" collapsed="false">
      <c r="A261" s="19" t="n">
        <v>239</v>
      </c>
      <c r="B261" s="20" t="n">
        <f aca="false">EDATE(B260,12/$C$8)</f>
        <v>53540</v>
      </c>
      <c r="C261" s="21" t="n">
        <f aca="false">H260</f>
        <v>0</v>
      </c>
      <c r="D261" s="21" t="n">
        <f aca="false">IF(C261&lt;=0,0,C261*$C$6/$C$8)</f>
        <v>0</v>
      </c>
      <c r="E261" s="21" t="n">
        <f aca="false">IF(C261&lt;=0,0,MIN($C$12-D261,C261))</f>
        <v>0</v>
      </c>
      <c r="F261" s="21" t="n">
        <f aca="false">IF(C261&lt;=0,0,MIN($C$10,C261-E261))</f>
        <v>0</v>
      </c>
      <c r="G261" s="21" t="n">
        <f aca="false">D261+E261+F261</f>
        <v>0</v>
      </c>
      <c r="H261" s="21" t="n">
        <f aca="false">MAX(0,C261-E261-F261)</f>
        <v>0</v>
      </c>
    </row>
    <row r="262" customFormat="false" ht="15" hidden="false" customHeight="false" outlineLevel="0" collapsed="false">
      <c r="A262" s="22" t="n">
        <v>240</v>
      </c>
      <c r="B262" s="23" t="n">
        <f aca="false">EDATE(B261,12/$C$8)</f>
        <v>53571</v>
      </c>
      <c r="C262" s="24" t="n">
        <f aca="false">H261</f>
        <v>0</v>
      </c>
      <c r="D262" s="24" t="n">
        <f aca="false">IF(C262&lt;=0,0,C262*$C$6/$C$8)</f>
        <v>0</v>
      </c>
      <c r="E262" s="24" t="n">
        <f aca="false">IF(C262&lt;=0,0,MIN($C$12-D262,C262))</f>
        <v>0</v>
      </c>
      <c r="F262" s="24" t="n">
        <f aca="false">IF(C262&lt;=0,0,MIN($C$10,C262-E262))</f>
        <v>0</v>
      </c>
      <c r="G262" s="24" t="n">
        <f aca="false">D262+E262+F262</f>
        <v>0</v>
      </c>
      <c r="H262" s="24" t="n">
        <f aca="false">MAX(0,C262-E262-F262)</f>
        <v>0</v>
      </c>
    </row>
    <row r="263" customFormat="false" ht="15" hidden="false" customHeight="false" outlineLevel="0" collapsed="false">
      <c r="A263" s="19" t="n">
        <v>241</v>
      </c>
      <c r="B263" s="20" t="n">
        <f aca="false">EDATE(B262,12/$C$8)</f>
        <v>53601</v>
      </c>
      <c r="C263" s="21" t="n">
        <f aca="false">H262</f>
        <v>0</v>
      </c>
      <c r="D263" s="21" t="n">
        <f aca="false">IF(C263&lt;=0,0,C263*$C$6/$C$8)</f>
        <v>0</v>
      </c>
      <c r="E263" s="21" t="n">
        <f aca="false">IF(C263&lt;=0,0,MIN($C$12-D263,C263))</f>
        <v>0</v>
      </c>
      <c r="F263" s="21" t="n">
        <f aca="false">IF(C263&lt;=0,0,MIN($C$10,C263-E263))</f>
        <v>0</v>
      </c>
      <c r="G263" s="21" t="n">
        <f aca="false">D263+E263+F263</f>
        <v>0</v>
      </c>
      <c r="H263" s="21" t="n">
        <f aca="false">MAX(0,C263-E263-F263)</f>
        <v>0</v>
      </c>
    </row>
    <row r="264" customFormat="false" ht="15" hidden="false" customHeight="false" outlineLevel="0" collapsed="false">
      <c r="A264" s="22" t="n">
        <v>242</v>
      </c>
      <c r="B264" s="23" t="n">
        <f aca="false">EDATE(B263,12/$C$8)</f>
        <v>53632</v>
      </c>
      <c r="C264" s="24" t="n">
        <f aca="false">H263</f>
        <v>0</v>
      </c>
      <c r="D264" s="24" t="n">
        <f aca="false">IF(C264&lt;=0,0,C264*$C$6/$C$8)</f>
        <v>0</v>
      </c>
      <c r="E264" s="24" t="n">
        <f aca="false">IF(C264&lt;=0,0,MIN($C$12-D264,C264))</f>
        <v>0</v>
      </c>
      <c r="F264" s="24" t="n">
        <f aca="false">IF(C264&lt;=0,0,MIN($C$10,C264-E264))</f>
        <v>0</v>
      </c>
      <c r="G264" s="24" t="n">
        <f aca="false">D264+E264+F264</f>
        <v>0</v>
      </c>
      <c r="H264" s="24" t="n">
        <f aca="false">MAX(0,C264-E264-F264)</f>
        <v>0</v>
      </c>
    </row>
    <row r="265" customFormat="false" ht="15" hidden="false" customHeight="false" outlineLevel="0" collapsed="false">
      <c r="A265" s="19" t="n">
        <v>243</v>
      </c>
      <c r="B265" s="20" t="n">
        <f aca="false">EDATE(B264,12/$C$8)</f>
        <v>53662</v>
      </c>
      <c r="C265" s="21" t="n">
        <f aca="false">H264</f>
        <v>0</v>
      </c>
      <c r="D265" s="21" t="n">
        <f aca="false">IF(C265&lt;=0,0,C265*$C$6/$C$8)</f>
        <v>0</v>
      </c>
      <c r="E265" s="21" t="n">
        <f aca="false">IF(C265&lt;=0,0,MIN($C$12-D265,C265))</f>
        <v>0</v>
      </c>
      <c r="F265" s="21" t="n">
        <f aca="false">IF(C265&lt;=0,0,MIN($C$10,C265-E265))</f>
        <v>0</v>
      </c>
      <c r="G265" s="21" t="n">
        <f aca="false">D265+E265+F265</f>
        <v>0</v>
      </c>
      <c r="H265" s="21" t="n">
        <f aca="false">MAX(0,C265-E265-F265)</f>
        <v>0</v>
      </c>
    </row>
    <row r="266" customFormat="false" ht="15" hidden="false" customHeight="false" outlineLevel="0" collapsed="false">
      <c r="A266" s="22" t="n">
        <v>244</v>
      </c>
      <c r="B266" s="23" t="n">
        <f aca="false">EDATE(B265,12/$C$8)</f>
        <v>53693</v>
      </c>
      <c r="C266" s="24" t="n">
        <f aca="false">H265</f>
        <v>0</v>
      </c>
      <c r="D266" s="24" t="n">
        <f aca="false">IF(C266&lt;=0,0,C266*$C$6/$C$8)</f>
        <v>0</v>
      </c>
      <c r="E266" s="24" t="n">
        <f aca="false">IF(C266&lt;=0,0,MIN($C$12-D266,C266))</f>
        <v>0</v>
      </c>
      <c r="F266" s="24" t="n">
        <f aca="false">IF(C266&lt;=0,0,MIN($C$10,C266-E266))</f>
        <v>0</v>
      </c>
      <c r="G266" s="24" t="n">
        <f aca="false">D266+E266+F266</f>
        <v>0</v>
      </c>
      <c r="H266" s="24" t="n">
        <f aca="false">MAX(0,C266-E266-F266)</f>
        <v>0</v>
      </c>
    </row>
    <row r="267" customFormat="false" ht="15" hidden="false" customHeight="false" outlineLevel="0" collapsed="false">
      <c r="A267" s="19" t="n">
        <v>245</v>
      </c>
      <c r="B267" s="20" t="n">
        <f aca="false">EDATE(B266,12/$C$8)</f>
        <v>53724</v>
      </c>
      <c r="C267" s="21" t="n">
        <f aca="false">H266</f>
        <v>0</v>
      </c>
      <c r="D267" s="21" t="n">
        <f aca="false">IF(C267&lt;=0,0,C267*$C$6/$C$8)</f>
        <v>0</v>
      </c>
      <c r="E267" s="21" t="n">
        <f aca="false">IF(C267&lt;=0,0,MIN($C$12-D267,C267))</f>
        <v>0</v>
      </c>
      <c r="F267" s="21" t="n">
        <f aca="false">IF(C267&lt;=0,0,MIN($C$10,C267-E267))</f>
        <v>0</v>
      </c>
      <c r="G267" s="21" t="n">
        <f aca="false">D267+E267+F267</f>
        <v>0</v>
      </c>
      <c r="H267" s="21" t="n">
        <f aca="false">MAX(0,C267-E267-F267)</f>
        <v>0</v>
      </c>
    </row>
    <row r="268" customFormat="false" ht="15" hidden="false" customHeight="false" outlineLevel="0" collapsed="false">
      <c r="A268" s="22" t="n">
        <v>246</v>
      </c>
      <c r="B268" s="23" t="n">
        <f aca="false">EDATE(B267,12/$C$8)</f>
        <v>53752</v>
      </c>
      <c r="C268" s="24" t="n">
        <f aca="false">H267</f>
        <v>0</v>
      </c>
      <c r="D268" s="24" t="n">
        <f aca="false">IF(C268&lt;=0,0,C268*$C$6/$C$8)</f>
        <v>0</v>
      </c>
      <c r="E268" s="24" t="n">
        <f aca="false">IF(C268&lt;=0,0,MIN($C$12-D268,C268))</f>
        <v>0</v>
      </c>
      <c r="F268" s="24" t="n">
        <f aca="false">IF(C268&lt;=0,0,MIN($C$10,C268-E268))</f>
        <v>0</v>
      </c>
      <c r="G268" s="24" t="n">
        <f aca="false">D268+E268+F268</f>
        <v>0</v>
      </c>
      <c r="H268" s="24" t="n">
        <f aca="false">MAX(0,C268-E268-F268)</f>
        <v>0</v>
      </c>
    </row>
    <row r="269" customFormat="false" ht="15" hidden="false" customHeight="false" outlineLevel="0" collapsed="false">
      <c r="A269" s="19" t="n">
        <v>247</v>
      </c>
      <c r="B269" s="20" t="n">
        <f aca="false">EDATE(B268,12/$C$8)</f>
        <v>53783</v>
      </c>
      <c r="C269" s="21" t="n">
        <f aca="false">H268</f>
        <v>0</v>
      </c>
      <c r="D269" s="21" t="n">
        <f aca="false">IF(C269&lt;=0,0,C269*$C$6/$C$8)</f>
        <v>0</v>
      </c>
      <c r="E269" s="21" t="n">
        <f aca="false">IF(C269&lt;=0,0,MIN($C$12-D269,C269))</f>
        <v>0</v>
      </c>
      <c r="F269" s="21" t="n">
        <f aca="false">IF(C269&lt;=0,0,MIN($C$10,C269-E269))</f>
        <v>0</v>
      </c>
      <c r="G269" s="21" t="n">
        <f aca="false">D269+E269+F269</f>
        <v>0</v>
      </c>
      <c r="H269" s="21" t="n">
        <f aca="false">MAX(0,C269-E269-F269)</f>
        <v>0</v>
      </c>
    </row>
    <row r="270" customFormat="false" ht="15" hidden="false" customHeight="false" outlineLevel="0" collapsed="false">
      <c r="A270" s="22" t="n">
        <v>248</v>
      </c>
      <c r="B270" s="23" t="n">
        <f aca="false">EDATE(B269,12/$C$8)</f>
        <v>53813</v>
      </c>
      <c r="C270" s="24" t="n">
        <f aca="false">H269</f>
        <v>0</v>
      </c>
      <c r="D270" s="24" t="n">
        <f aca="false">IF(C270&lt;=0,0,C270*$C$6/$C$8)</f>
        <v>0</v>
      </c>
      <c r="E270" s="24" t="n">
        <f aca="false">IF(C270&lt;=0,0,MIN($C$12-D270,C270))</f>
        <v>0</v>
      </c>
      <c r="F270" s="24" t="n">
        <f aca="false">IF(C270&lt;=0,0,MIN($C$10,C270-E270))</f>
        <v>0</v>
      </c>
      <c r="G270" s="24" t="n">
        <f aca="false">D270+E270+F270</f>
        <v>0</v>
      </c>
      <c r="H270" s="24" t="n">
        <f aca="false">MAX(0,C270-E270-F270)</f>
        <v>0</v>
      </c>
    </row>
    <row r="271" customFormat="false" ht="15" hidden="false" customHeight="false" outlineLevel="0" collapsed="false">
      <c r="A271" s="19" t="n">
        <v>249</v>
      </c>
      <c r="B271" s="20" t="n">
        <f aca="false">EDATE(B270,12/$C$8)</f>
        <v>53844</v>
      </c>
      <c r="C271" s="21" t="n">
        <f aca="false">H270</f>
        <v>0</v>
      </c>
      <c r="D271" s="21" t="n">
        <f aca="false">IF(C271&lt;=0,0,C271*$C$6/$C$8)</f>
        <v>0</v>
      </c>
      <c r="E271" s="21" t="n">
        <f aca="false">IF(C271&lt;=0,0,MIN($C$12-D271,C271))</f>
        <v>0</v>
      </c>
      <c r="F271" s="21" t="n">
        <f aca="false">IF(C271&lt;=0,0,MIN($C$10,C271-E271))</f>
        <v>0</v>
      </c>
      <c r="G271" s="21" t="n">
        <f aca="false">D271+E271+F271</f>
        <v>0</v>
      </c>
      <c r="H271" s="21" t="n">
        <f aca="false">MAX(0,C271-E271-F271)</f>
        <v>0</v>
      </c>
    </row>
    <row r="272" customFormat="false" ht="15" hidden="false" customHeight="false" outlineLevel="0" collapsed="false">
      <c r="A272" s="22" t="n">
        <v>250</v>
      </c>
      <c r="B272" s="23" t="n">
        <f aca="false">EDATE(B271,12/$C$8)</f>
        <v>53874</v>
      </c>
      <c r="C272" s="24" t="n">
        <f aca="false">H271</f>
        <v>0</v>
      </c>
      <c r="D272" s="24" t="n">
        <f aca="false">IF(C272&lt;=0,0,C272*$C$6/$C$8)</f>
        <v>0</v>
      </c>
      <c r="E272" s="24" t="n">
        <f aca="false">IF(C272&lt;=0,0,MIN($C$12-D272,C272))</f>
        <v>0</v>
      </c>
      <c r="F272" s="24" t="n">
        <f aca="false">IF(C272&lt;=0,0,MIN($C$10,C272-E272))</f>
        <v>0</v>
      </c>
      <c r="G272" s="24" t="n">
        <f aca="false">D272+E272+F272</f>
        <v>0</v>
      </c>
      <c r="H272" s="24" t="n">
        <f aca="false">MAX(0,C272-E272-F272)</f>
        <v>0</v>
      </c>
    </row>
    <row r="273" customFormat="false" ht="15" hidden="false" customHeight="false" outlineLevel="0" collapsed="false">
      <c r="A273" s="19" t="n">
        <v>251</v>
      </c>
      <c r="B273" s="20" t="n">
        <f aca="false">EDATE(B272,12/$C$8)</f>
        <v>53905</v>
      </c>
      <c r="C273" s="21" t="n">
        <f aca="false">H272</f>
        <v>0</v>
      </c>
      <c r="D273" s="21" t="n">
        <f aca="false">IF(C273&lt;=0,0,C273*$C$6/$C$8)</f>
        <v>0</v>
      </c>
      <c r="E273" s="21" t="n">
        <f aca="false">IF(C273&lt;=0,0,MIN($C$12-D273,C273))</f>
        <v>0</v>
      </c>
      <c r="F273" s="21" t="n">
        <f aca="false">IF(C273&lt;=0,0,MIN($C$10,C273-E273))</f>
        <v>0</v>
      </c>
      <c r="G273" s="21" t="n">
        <f aca="false">D273+E273+F273</f>
        <v>0</v>
      </c>
      <c r="H273" s="21" t="n">
        <f aca="false">MAX(0,C273-E273-F273)</f>
        <v>0</v>
      </c>
    </row>
    <row r="274" customFormat="false" ht="15" hidden="false" customHeight="false" outlineLevel="0" collapsed="false">
      <c r="A274" s="22" t="n">
        <v>252</v>
      </c>
      <c r="B274" s="23" t="n">
        <f aca="false">EDATE(B273,12/$C$8)</f>
        <v>53936</v>
      </c>
      <c r="C274" s="24" t="n">
        <f aca="false">H273</f>
        <v>0</v>
      </c>
      <c r="D274" s="24" t="n">
        <f aca="false">IF(C274&lt;=0,0,C274*$C$6/$C$8)</f>
        <v>0</v>
      </c>
      <c r="E274" s="24" t="n">
        <f aca="false">IF(C274&lt;=0,0,MIN($C$12-D274,C274))</f>
        <v>0</v>
      </c>
      <c r="F274" s="24" t="n">
        <f aca="false">IF(C274&lt;=0,0,MIN($C$10,C274-E274))</f>
        <v>0</v>
      </c>
      <c r="G274" s="24" t="n">
        <f aca="false">D274+E274+F274</f>
        <v>0</v>
      </c>
      <c r="H274" s="24" t="n">
        <f aca="false">MAX(0,C274-E274-F274)</f>
        <v>0</v>
      </c>
    </row>
    <row r="275" customFormat="false" ht="15" hidden="false" customHeight="false" outlineLevel="0" collapsed="false">
      <c r="A275" s="19" t="n">
        <v>253</v>
      </c>
      <c r="B275" s="20" t="n">
        <f aca="false">EDATE(B274,12/$C$8)</f>
        <v>53966</v>
      </c>
      <c r="C275" s="21" t="n">
        <f aca="false">H274</f>
        <v>0</v>
      </c>
      <c r="D275" s="21" t="n">
        <f aca="false">IF(C275&lt;=0,0,C275*$C$6/$C$8)</f>
        <v>0</v>
      </c>
      <c r="E275" s="21" t="n">
        <f aca="false">IF(C275&lt;=0,0,MIN($C$12-D275,C275))</f>
        <v>0</v>
      </c>
      <c r="F275" s="21" t="n">
        <f aca="false">IF(C275&lt;=0,0,MIN($C$10,C275-E275))</f>
        <v>0</v>
      </c>
      <c r="G275" s="21" t="n">
        <f aca="false">D275+E275+F275</f>
        <v>0</v>
      </c>
      <c r="H275" s="21" t="n">
        <f aca="false">MAX(0,C275-E275-F275)</f>
        <v>0</v>
      </c>
    </row>
    <row r="276" customFormat="false" ht="15" hidden="false" customHeight="false" outlineLevel="0" collapsed="false">
      <c r="A276" s="22" t="n">
        <v>254</v>
      </c>
      <c r="B276" s="23" t="n">
        <f aca="false">EDATE(B275,12/$C$8)</f>
        <v>53997</v>
      </c>
      <c r="C276" s="24" t="n">
        <f aca="false">H275</f>
        <v>0</v>
      </c>
      <c r="D276" s="24" t="n">
        <f aca="false">IF(C276&lt;=0,0,C276*$C$6/$C$8)</f>
        <v>0</v>
      </c>
      <c r="E276" s="24" t="n">
        <f aca="false">IF(C276&lt;=0,0,MIN($C$12-D276,C276))</f>
        <v>0</v>
      </c>
      <c r="F276" s="24" t="n">
        <f aca="false">IF(C276&lt;=0,0,MIN($C$10,C276-E276))</f>
        <v>0</v>
      </c>
      <c r="G276" s="24" t="n">
        <f aca="false">D276+E276+F276</f>
        <v>0</v>
      </c>
      <c r="H276" s="24" t="n">
        <f aca="false">MAX(0,C276-E276-F276)</f>
        <v>0</v>
      </c>
    </row>
    <row r="277" customFormat="false" ht="15" hidden="false" customHeight="false" outlineLevel="0" collapsed="false">
      <c r="A277" s="19" t="n">
        <v>255</v>
      </c>
      <c r="B277" s="20" t="n">
        <f aca="false">EDATE(B276,12/$C$8)</f>
        <v>54027</v>
      </c>
      <c r="C277" s="21" t="n">
        <f aca="false">H276</f>
        <v>0</v>
      </c>
      <c r="D277" s="21" t="n">
        <f aca="false">IF(C277&lt;=0,0,C277*$C$6/$C$8)</f>
        <v>0</v>
      </c>
      <c r="E277" s="21" t="n">
        <f aca="false">IF(C277&lt;=0,0,MIN($C$12-D277,C277))</f>
        <v>0</v>
      </c>
      <c r="F277" s="21" t="n">
        <f aca="false">IF(C277&lt;=0,0,MIN($C$10,C277-E277))</f>
        <v>0</v>
      </c>
      <c r="G277" s="21" t="n">
        <f aca="false">D277+E277+F277</f>
        <v>0</v>
      </c>
      <c r="H277" s="21" t="n">
        <f aca="false">MAX(0,C277-E277-F277)</f>
        <v>0</v>
      </c>
    </row>
    <row r="278" customFormat="false" ht="15" hidden="false" customHeight="false" outlineLevel="0" collapsed="false">
      <c r="A278" s="22" t="n">
        <v>256</v>
      </c>
      <c r="B278" s="23" t="n">
        <f aca="false">EDATE(B277,12/$C$8)</f>
        <v>54058</v>
      </c>
      <c r="C278" s="24" t="n">
        <f aca="false">H277</f>
        <v>0</v>
      </c>
      <c r="D278" s="24" t="n">
        <f aca="false">IF(C278&lt;=0,0,C278*$C$6/$C$8)</f>
        <v>0</v>
      </c>
      <c r="E278" s="24" t="n">
        <f aca="false">IF(C278&lt;=0,0,MIN($C$12-D278,C278))</f>
        <v>0</v>
      </c>
      <c r="F278" s="24" t="n">
        <f aca="false">IF(C278&lt;=0,0,MIN($C$10,C278-E278))</f>
        <v>0</v>
      </c>
      <c r="G278" s="24" t="n">
        <f aca="false">D278+E278+F278</f>
        <v>0</v>
      </c>
      <c r="H278" s="24" t="n">
        <f aca="false">MAX(0,C278-E278-F278)</f>
        <v>0</v>
      </c>
    </row>
    <row r="279" customFormat="false" ht="15" hidden="false" customHeight="false" outlineLevel="0" collapsed="false">
      <c r="A279" s="19" t="n">
        <v>257</v>
      </c>
      <c r="B279" s="20" t="n">
        <f aca="false">EDATE(B278,12/$C$8)</f>
        <v>54089</v>
      </c>
      <c r="C279" s="21" t="n">
        <f aca="false">H278</f>
        <v>0</v>
      </c>
      <c r="D279" s="21" t="n">
        <f aca="false">IF(C279&lt;=0,0,C279*$C$6/$C$8)</f>
        <v>0</v>
      </c>
      <c r="E279" s="21" t="n">
        <f aca="false">IF(C279&lt;=0,0,MIN($C$12-D279,C279))</f>
        <v>0</v>
      </c>
      <c r="F279" s="21" t="n">
        <f aca="false">IF(C279&lt;=0,0,MIN($C$10,C279-E279))</f>
        <v>0</v>
      </c>
      <c r="G279" s="21" t="n">
        <f aca="false">D279+E279+F279</f>
        <v>0</v>
      </c>
      <c r="H279" s="21" t="n">
        <f aca="false">MAX(0,C279-E279-F279)</f>
        <v>0</v>
      </c>
    </row>
    <row r="280" customFormat="false" ht="15" hidden="false" customHeight="false" outlineLevel="0" collapsed="false">
      <c r="A280" s="22" t="n">
        <v>258</v>
      </c>
      <c r="B280" s="23" t="n">
        <f aca="false">EDATE(B279,12/$C$8)</f>
        <v>54118</v>
      </c>
      <c r="C280" s="24" t="n">
        <f aca="false">H279</f>
        <v>0</v>
      </c>
      <c r="D280" s="24" t="n">
        <f aca="false">IF(C280&lt;=0,0,C280*$C$6/$C$8)</f>
        <v>0</v>
      </c>
      <c r="E280" s="24" t="n">
        <f aca="false">IF(C280&lt;=0,0,MIN($C$12-D280,C280))</f>
        <v>0</v>
      </c>
      <c r="F280" s="24" t="n">
        <f aca="false">IF(C280&lt;=0,0,MIN($C$10,C280-E280))</f>
        <v>0</v>
      </c>
      <c r="G280" s="24" t="n">
        <f aca="false">D280+E280+F280</f>
        <v>0</v>
      </c>
      <c r="H280" s="24" t="n">
        <f aca="false">MAX(0,C280-E280-F280)</f>
        <v>0</v>
      </c>
    </row>
    <row r="281" customFormat="false" ht="15" hidden="false" customHeight="false" outlineLevel="0" collapsed="false">
      <c r="A281" s="19" t="n">
        <v>259</v>
      </c>
      <c r="B281" s="20" t="n">
        <f aca="false">EDATE(B280,12/$C$8)</f>
        <v>54149</v>
      </c>
      <c r="C281" s="21" t="n">
        <f aca="false">H280</f>
        <v>0</v>
      </c>
      <c r="D281" s="21" t="n">
        <f aca="false">IF(C281&lt;=0,0,C281*$C$6/$C$8)</f>
        <v>0</v>
      </c>
      <c r="E281" s="21" t="n">
        <f aca="false">IF(C281&lt;=0,0,MIN($C$12-D281,C281))</f>
        <v>0</v>
      </c>
      <c r="F281" s="21" t="n">
        <f aca="false">IF(C281&lt;=0,0,MIN($C$10,C281-E281))</f>
        <v>0</v>
      </c>
      <c r="G281" s="21" t="n">
        <f aca="false">D281+E281+F281</f>
        <v>0</v>
      </c>
      <c r="H281" s="21" t="n">
        <f aca="false">MAX(0,C281-E281-F281)</f>
        <v>0</v>
      </c>
    </row>
    <row r="282" customFormat="false" ht="15" hidden="false" customHeight="false" outlineLevel="0" collapsed="false">
      <c r="A282" s="22" t="n">
        <v>260</v>
      </c>
      <c r="B282" s="23" t="n">
        <f aca="false">EDATE(B281,12/$C$8)</f>
        <v>54179</v>
      </c>
      <c r="C282" s="24" t="n">
        <f aca="false">H281</f>
        <v>0</v>
      </c>
      <c r="D282" s="24" t="n">
        <f aca="false">IF(C282&lt;=0,0,C282*$C$6/$C$8)</f>
        <v>0</v>
      </c>
      <c r="E282" s="24" t="n">
        <f aca="false">IF(C282&lt;=0,0,MIN($C$12-D282,C282))</f>
        <v>0</v>
      </c>
      <c r="F282" s="24" t="n">
        <f aca="false">IF(C282&lt;=0,0,MIN($C$10,C282-E282))</f>
        <v>0</v>
      </c>
      <c r="G282" s="24" t="n">
        <f aca="false">D282+E282+F282</f>
        <v>0</v>
      </c>
      <c r="H282" s="24" t="n">
        <f aca="false">MAX(0,C282-E282-F282)</f>
        <v>0</v>
      </c>
    </row>
    <row r="283" customFormat="false" ht="15" hidden="false" customHeight="false" outlineLevel="0" collapsed="false">
      <c r="A283" s="19" t="n">
        <v>261</v>
      </c>
      <c r="B283" s="20" t="n">
        <f aca="false">EDATE(B282,12/$C$8)</f>
        <v>54210</v>
      </c>
      <c r="C283" s="21" t="n">
        <f aca="false">H282</f>
        <v>0</v>
      </c>
      <c r="D283" s="21" t="n">
        <f aca="false">IF(C283&lt;=0,0,C283*$C$6/$C$8)</f>
        <v>0</v>
      </c>
      <c r="E283" s="21" t="n">
        <f aca="false">IF(C283&lt;=0,0,MIN($C$12-D283,C283))</f>
        <v>0</v>
      </c>
      <c r="F283" s="21" t="n">
        <f aca="false">IF(C283&lt;=0,0,MIN($C$10,C283-E283))</f>
        <v>0</v>
      </c>
      <c r="G283" s="21" t="n">
        <f aca="false">D283+E283+F283</f>
        <v>0</v>
      </c>
      <c r="H283" s="21" t="n">
        <f aca="false">MAX(0,C283-E283-F283)</f>
        <v>0</v>
      </c>
    </row>
    <row r="284" customFormat="false" ht="15" hidden="false" customHeight="false" outlineLevel="0" collapsed="false">
      <c r="A284" s="22" t="n">
        <v>262</v>
      </c>
      <c r="B284" s="23" t="n">
        <f aca="false">EDATE(B283,12/$C$8)</f>
        <v>54240</v>
      </c>
      <c r="C284" s="24" t="n">
        <f aca="false">H283</f>
        <v>0</v>
      </c>
      <c r="D284" s="24" t="n">
        <f aca="false">IF(C284&lt;=0,0,C284*$C$6/$C$8)</f>
        <v>0</v>
      </c>
      <c r="E284" s="24" t="n">
        <f aca="false">IF(C284&lt;=0,0,MIN($C$12-D284,C284))</f>
        <v>0</v>
      </c>
      <c r="F284" s="24" t="n">
        <f aca="false">IF(C284&lt;=0,0,MIN($C$10,C284-E284))</f>
        <v>0</v>
      </c>
      <c r="G284" s="24" t="n">
        <f aca="false">D284+E284+F284</f>
        <v>0</v>
      </c>
      <c r="H284" s="24" t="n">
        <f aca="false">MAX(0,C284-E284-F284)</f>
        <v>0</v>
      </c>
    </row>
    <row r="285" customFormat="false" ht="15" hidden="false" customHeight="false" outlineLevel="0" collapsed="false">
      <c r="A285" s="19" t="n">
        <v>263</v>
      </c>
      <c r="B285" s="20" t="n">
        <f aca="false">EDATE(B284,12/$C$8)</f>
        <v>54271</v>
      </c>
      <c r="C285" s="21" t="n">
        <f aca="false">H284</f>
        <v>0</v>
      </c>
      <c r="D285" s="21" t="n">
        <f aca="false">IF(C285&lt;=0,0,C285*$C$6/$C$8)</f>
        <v>0</v>
      </c>
      <c r="E285" s="21" t="n">
        <f aca="false">IF(C285&lt;=0,0,MIN($C$12-D285,C285))</f>
        <v>0</v>
      </c>
      <c r="F285" s="21" t="n">
        <f aca="false">IF(C285&lt;=0,0,MIN($C$10,C285-E285))</f>
        <v>0</v>
      </c>
      <c r="G285" s="21" t="n">
        <f aca="false">D285+E285+F285</f>
        <v>0</v>
      </c>
      <c r="H285" s="21" t="n">
        <f aca="false">MAX(0,C285-E285-F285)</f>
        <v>0</v>
      </c>
    </row>
    <row r="286" customFormat="false" ht="15" hidden="false" customHeight="false" outlineLevel="0" collapsed="false">
      <c r="A286" s="22" t="n">
        <v>264</v>
      </c>
      <c r="B286" s="23" t="n">
        <f aca="false">EDATE(B285,12/$C$8)</f>
        <v>54302</v>
      </c>
      <c r="C286" s="24" t="n">
        <f aca="false">H285</f>
        <v>0</v>
      </c>
      <c r="D286" s="24" t="n">
        <f aca="false">IF(C286&lt;=0,0,C286*$C$6/$C$8)</f>
        <v>0</v>
      </c>
      <c r="E286" s="24" t="n">
        <f aca="false">IF(C286&lt;=0,0,MIN($C$12-D286,C286))</f>
        <v>0</v>
      </c>
      <c r="F286" s="24" t="n">
        <f aca="false">IF(C286&lt;=0,0,MIN($C$10,C286-E286))</f>
        <v>0</v>
      </c>
      <c r="G286" s="24" t="n">
        <f aca="false">D286+E286+F286</f>
        <v>0</v>
      </c>
      <c r="H286" s="24" t="n">
        <f aca="false">MAX(0,C286-E286-F286)</f>
        <v>0</v>
      </c>
    </row>
    <row r="287" customFormat="false" ht="15" hidden="false" customHeight="false" outlineLevel="0" collapsed="false">
      <c r="A287" s="19" t="n">
        <v>265</v>
      </c>
      <c r="B287" s="20" t="n">
        <f aca="false">EDATE(B286,12/$C$8)</f>
        <v>54332</v>
      </c>
      <c r="C287" s="21" t="n">
        <f aca="false">H286</f>
        <v>0</v>
      </c>
      <c r="D287" s="21" t="n">
        <f aca="false">IF(C287&lt;=0,0,C287*$C$6/$C$8)</f>
        <v>0</v>
      </c>
      <c r="E287" s="21" t="n">
        <f aca="false">IF(C287&lt;=0,0,MIN($C$12-D287,C287))</f>
        <v>0</v>
      </c>
      <c r="F287" s="21" t="n">
        <f aca="false">IF(C287&lt;=0,0,MIN($C$10,C287-E287))</f>
        <v>0</v>
      </c>
      <c r="G287" s="21" t="n">
        <f aca="false">D287+E287+F287</f>
        <v>0</v>
      </c>
      <c r="H287" s="21" t="n">
        <f aca="false">MAX(0,C287-E287-F287)</f>
        <v>0</v>
      </c>
    </row>
    <row r="288" customFormat="false" ht="15" hidden="false" customHeight="false" outlineLevel="0" collapsed="false">
      <c r="A288" s="22" t="n">
        <v>266</v>
      </c>
      <c r="B288" s="23" t="n">
        <f aca="false">EDATE(B287,12/$C$8)</f>
        <v>54363</v>
      </c>
      <c r="C288" s="24" t="n">
        <f aca="false">H287</f>
        <v>0</v>
      </c>
      <c r="D288" s="24" t="n">
        <f aca="false">IF(C288&lt;=0,0,C288*$C$6/$C$8)</f>
        <v>0</v>
      </c>
      <c r="E288" s="24" t="n">
        <f aca="false">IF(C288&lt;=0,0,MIN($C$12-D288,C288))</f>
        <v>0</v>
      </c>
      <c r="F288" s="24" t="n">
        <f aca="false">IF(C288&lt;=0,0,MIN($C$10,C288-E288))</f>
        <v>0</v>
      </c>
      <c r="G288" s="24" t="n">
        <f aca="false">D288+E288+F288</f>
        <v>0</v>
      </c>
      <c r="H288" s="24" t="n">
        <f aca="false">MAX(0,C288-E288-F288)</f>
        <v>0</v>
      </c>
    </row>
    <row r="289" customFormat="false" ht="15" hidden="false" customHeight="false" outlineLevel="0" collapsed="false">
      <c r="A289" s="19" t="n">
        <v>267</v>
      </c>
      <c r="B289" s="20" t="n">
        <f aca="false">EDATE(B288,12/$C$8)</f>
        <v>54393</v>
      </c>
      <c r="C289" s="21" t="n">
        <f aca="false">H288</f>
        <v>0</v>
      </c>
      <c r="D289" s="21" t="n">
        <f aca="false">IF(C289&lt;=0,0,C289*$C$6/$C$8)</f>
        <v>0</v>
      </c>
      <c r="E289" s="21" t="n">
        <f aca="false">IF(C289&lt;=0,0,MIN($C$12-D289,C289))</f>
        <v>0</v>
      </c>
      <c r="F289" s="21" t="n">
        <f aca="false">IF(C289&lt;=0,0,MIN($C$10,C289-E289))</f>
        <v>0</v>
      </c>
      <c r="G289" s="21" t="n">
        <f aca="false">D289+E289+F289</f>
        <v>0</v>
      </c>
      <c r="H289" s="21" t="n">
        <f aca="false">MAX(0,C289-E289-F289)</f>
        <v>0</v>
      </c>
    </row>
    <row r="290" customFormat="false" ht="15" hidden="false" customHeight="false" outlineLevel="0" collapsed="false">
      <c r="A290" s="22" t="n">
        <v>268</v>
      </c>
      <c r="B290" s="23" t="n">
        <f aca="false">EDATE(B289,12/$C$8)</f>
        <v>54424</v>
      </c>
      <c r="C290" s="24" t="n">
        <f aca="false">H289</f>
        <v>0</v>
      </c>
      <c r="D290" s="24" t="n">
        <f aca="false">IF(C290&lt;=0,0,C290*$C$6/$C$8)</f>
        <v>0</v>
      </c>
      <c r="E290" s="24" t="n">
        <f aca="false">IF(C290&lt;=0,0,MIN($C$12-D290,C290))</f>
        <v>0</v>
      </c>
      <c r="F290" s="24" t="n">
        <f aca="false">IF(C290&lt;=0,0,MIN($C$10,C290-E290))</f>
        <v>0</v>
      </c>
      <c r="G290" s="24" t="n">
        <f aca="false">D290+E290+F290</f>
        <v>0</v>
      </c>
      <c r="H290" s="24" t="n">
        <f aca="false">MAX(0,C290-E290-F290)</f>
        <v>0</v>
      </c>
    </row>
    <row r="291" customFormat="false" ht="15" hidden="false" customHeight="false" outlineLevel="0" collapsed="false">
      <c r="A291" s="19" t="n">
        <v>269</v>
      </c>
      <c r="B291" s="20" t="n">
        <f aca="false">EDATE(B290,12/$C$8)</f>
        <v>54455</v>
      </c>
      <c r="C291" s="21" t="n">
        <f aca="false">H290</f>
        <v>0</v>
      </c>
      <c r="D291" s="21" t="n">
        <f aca="false">IF(C291&lt;=0,0,C291*$C$6/$C$8)</f>
        <v>0</v>
      </c>
      <c r="E291" s="21" t="n">
        <f aca="false">IF(C291&lt;=0,0,MIN($C$12-D291,C291))</f>
        <v>0</v>
      </c>
      <c r="F291" s="21" t="n">
        <f aca="false">IF(C291&lt;=0,0,MIN($C$10,C291-E291))</f>
        <v>0</v>
      </c>
      <c r="G291" s="21" t="n">
        <f aca="false">D291+E291+F291</f>
        <v>0</v>
      </c>
      <c r="H291" s="21" t="n">
        <f aca="false">MAX(0,C291-E291-F291)</f>
        <v>0</v>
      </c>
    </row>
    <row r="292" customFormat="false" ht="15" hidden="false" customHeight="false" outlineLevel="0" collapsed="false">
      <c r="A292" s="22" t="n">
        <v>270</v>
      </c>
      <c r="B292" s="23" t="n">
        <f aca="false">EDATE(B291,12/$C$8)</f>
        <v>54483</v>
      </c>
      <c r="C292" s="24" t="n">
        <f aca="false">H291</f>
        <v>0</v>
      </c>
      <c r="D292" s="24" t="n">
        <f aca="false">IF(C292&lt;=0,0,C292*$C$6/$C$8)</f>
        <v>0</v>
      </c>
      <c r="E292" s="24" t="n">
        <f aca="false">IF(C292&lt;=0,0,MIN($C$12-D292,C292))</f>
        <v>0</v>
      </c>
      <c r="F292" s="24" t="n">
        <f aca="false">IF(C292&lt;=0,0,MIN($C$10,C292-E292))</f>
        <v>0</v>
      </c>
      <c r="G292" s="24" t="n">
        <f aca="false">D292+E292+F292</f>
        <v>0</v>
      </c>
      <c r="H292" s="24" t="n">
        <f aca="false">MAX(0,C292-E292-F292)</f>
        <v>0</v>
      </c>
    </row>
    <row r="293" customFormat="false" ht="15" hidden="false" customHeight="false" outlineLevel="0" collapsed="false">
      <c r="A293" s="19" t="n">
        <v>271</v>
      </c>
      <c r="B293" s="20" t="n">
        <f aca="false">EDATE(B292,12/$C$8)</f>
        <v>54514</v>
      </c>
      <c r="C293" s="21" t="n">
        <f aca="false">H292</f>
        <v>0</v>
      </c>
      <c r="D293" s="21" t="n">
        <f aca="false">IF(C293&lt;=0,0,C293*$C$6/$C$8)</f>
        <v>0</v>
      </c>
      <c r="E293" s="21" t="n">
        <f aca="false">IF(C293&lt;=0,0,MIN($C$12-D293,C293))</f>
        <v>0</v>
      </c>
      <c r="F293" s="21" t="n">
        <f aca="false">IF(C293&lt;=0,0,MIN($C$10,C293-E293))</f>
        <v>0</v>
      </c>
      <c r="G293" s="21" t="n">
        <f aca="false">D293+E293+F293</f>
        <v>0</v>
      </c>
      <c r="H293" s="21" t="n">
        <f aca="false">MAX(0,C293-E293-F293)</f>
        <v>0</v>
      </c>
    </row>
    <row r="294" customFormat="false" ht="15" hidden="false" customHeight="false" outlineLevel="0" collapsed="false">
      <c r="A294" s="22" t="n">
        <v>272</v>
      </c>
      <c r="B294" s="23" t="n">
        <f aca="false">EDATE(B293,12/$C$8)</f>
        <v>54544</v>
      </c>
      <c r="C294" s="24" t="n">
        <f aca="false">H293</f>
        <v>0</v>
      </c>
      <c r="D294" s="24" t="n">
        <f aca="false">IF(C294&lt;=0,0,C294*$C$6/$C$8)</f>
        <v>0</v>
      </c>
      <c r="E294" s="24" t="n">
        <f aca="false">IF(C294&lt;=0,0,MIN($C$12-D294,C294))</f>
        <v>0</v>
      </c>
      <c r="F294" s="24" t="n">
        <f aca="false">IF(C294&lt;=0,0,MIN($C$10,C294-E294))</f>
        <v>0</v>
      </c>
      <c r="G294" s="24" t="n">
        <f aca="false">D294+E294+F294</f>
        <v>0</v>
      </c>
      <c r="H294" s="24" t="n">
        <f aca="false">MAX(0,C294-E294-F294)</f>
        <v>0</v>
      </c>
    </row>
    <row r="295" customFormat="false" ht="15" hidden="false" customHeight="false" outlineLevel="0" collapsed="false">
      <c r="A295" s="19" t="n">
        <v>273</v>
      </c>
      <c r="B295" s="20" t="n">
        <f aca="false">EDATE(B294,12/$C$8)</f>
        <v>54575</v>
      </c>
      <c r="C295" s="21" t="n">
        <f aca="false">H294</f>
        <v>0</v>
      </c>
      <c r="D295" s="21" t="n">
        <f aca="false">IF(C295&lt;=0,0,C295*$C$6/$C$8)</f>
        <v>0</v>
      </c>
      <c r="E295" s="21" t="n">
        <f aca="false">IF(C295&lt;=0,0,MIN($C$12-D295,C295))</f>
        <v>0</v>
      </c>
      <c r="F295" s="21" t="n">
        <f aca="false">IF(C295&lt;=0,0,MIN($C$10,C295-E295))</f>
        <v>0</v>
      </c>
      <c r="G295" s="21" t="n">
        <f aca="false">D295+E295+F295</f>
        <v>0</v>
      </c>
      <c r="H295" s="21" t="n">
        <f aca="false">MAX(0,C295-E295-F295)</f>
        <v>0</v>
      </c>
    </row>
    <row r="296" customFormat="false" ht="15" hidden="false" customHeight="false" outlineLevel="0" collapsed="false">
      <c r="A296" s="22" t="n">
        <v>274</v>
      </c>
      <c r="B296" s="23" t="n">
        <f aca="false">EDATE(B295,12/$C$8)</f>
        <v>54605</v>
      </c>
      <c r="C296" s="24" t="n">
        <f aca="false">H295</f>
        <v>0</v>
      </c>
      <c r="D296" s="24" t="n">
        <f aca="false">IF(C296&lt;=0,0,C296*$C$6/$C$8)</f>
        <v>0</v>
      </c>
      <c r="E296" s="24" t="n">
        <f aca="false">IF(C296&lt;=0,0,MIN($C$12-D296,C296))</f>
        <v>0</v>
      </c>
      <c r="F296" s="24" t="n">
        <f aca="false">IF(C296&lt;=0,0,MIN($C$10,C296-E296))</f>
        <v>0</v>
      </c>
      <c r="G296" s="24" t="n">
        <f aca="false">D296+E296+F296</f>
        <v>0</v>
      </c>
      <c r="H296" s="24" t="n">
        <f aca="false">MAX(0,C296-E296-F296)</f>
        <v>0</v>
      </c>
    </row>
    <row r="297" customFormat="false" ht="15" hidden="false" customHeight="false" outlineLevel="0" collapsed="false">
      <c r="A297" s="19" t="n">
        <v>275</v>
      </c>
      <c r="B297" s="20" t="n">
        <f aca="false">EDATE(B296,12/$C$8)</f>
        <v>54636</v>
      </c>
      <c r="C297" s="21" t="n">
        <f aca="false">H296</f>
        <v>0</v>
      </c>
      <c r="D297" s="21" t="n">
        <f aca="false">IF(C297&lt;=0,0,C297*$C$6/$C$8)</f>
        <v>0</v>
      </c>
      <c r="E297" s="21" t="n">
        <f aca="false">IF(C297&lt;=0,0,MIN($C$12-D297,C297))</f>
        <v>0</v>
      </c>
      <c r="F297" s="21" t="n">
        <f aca="false">IF(C297&lt;=0,0,MIN($C$10,C297-E297))</f>
        <v>0</v>
      </c>
      <c r="G297" s="21" t="n">
        <f aca="false">D297+E297+F297</f>
        <v>0</v>
      </c>
      <c r="H297" s="21" t="n">
        <f aca="false">MAX(0,C297-E297-F297)</f>
        <v>0</v>
      </c>
    </row>
    <row r="298" customFormat="false" ht="15" hidden="false" customHeight="false" outlineLevel="0" collapsed="false">
      <c r="A298" s="22" t="n">
        <v>276</v>
      </c>
      <c r="B298" s="23" t="n">
        <f aca="false">EDATE(B297,12/$C$8)</f>
        <v>54667</v>
      </c>
      <c r="C298" s="24" t="n">
        <f aca="false">H297</f>
        <v>0</v>
      </c>
      <c r="D298" s="24" t="n">
        <f aca="false">IF(C298&lt;=0,0,C298*$C$6/$C$8)</f>
        <v>0</v>
      </c>
      <c r="E298" s="24" t="n">
        <f aca="false">IF(C298&lt;=0,0,MIN($C$12-D298,C298))</f>
        <v>0</v>
      </c>
      <c r="F298" s="24" t="n">
        <f aca="false">IF(C298&lt;=0,0,MIN($C$10,C298-E298))</f>
        <v>0</v>
      </c>
      <c r="G298" s="24" t="n">
        <f aca="false">D298+E298+F298</f>
        <v>0</v>
      </c>
      <c r="H298" s="24" t="n">
        <f aca="false">MAX(0,C298-E298-F298)</f>
        <v>0</v>
      </c>
    </row>
    <row r="299" customFormat="false" ht="15" hidden="false" customHeight="false" outlineLevel="0" collapsed="false">
      <c r="A299" s="19" t="n">
        <v>277</v>
      </c>
      <c r="B299" s="20" t="n">
        <f aca="false">EDATE(B298,12/$C$8)</f>
        <v>54697</v>
      </c>
      <c r="C299" s="21" t="n">
        <f aca="false">H298</f>
        <v>0</v>
      </c>
      <c r="D299" s="21" t="n">
        <f aca="false">IF(C299&lt;=0,0,C299*$C$6/$C$8)</f>
        <v>0</v>
      </c>
      <c r="E299" s="21" t="n">
        <f aca="false">IF(C299&lt;=0,0,MIN($C$12-D299,C299))</f>
        <v>0</v>
      </c>
      <c r="F299" s="21" t="n">
        <f aca="false">IF(C299&lt;=0,0,MIN($C$10,C299-E299))</f>
        <v>0</v>
      </c>
      <c r="G299" s="21" t="n">
        <f aca="false">D299+E299+F299</f>
        <v>0</v>
      </c>
      <c r="H299" s="21" t="n">
        <f aca="false">MAX(0,C299-E299-F299)</f>
        <v>0</v>
      </c>
    </row>
    <row r="300" customFormat="false" ht="15" hidden="false" customHeight="false" outlineLevel="0" collapsed="false">
      <c r="A300" s="22" t="n">
        <v>278</v>
      </c>
      <c r="B300" s="23" t="n">
        <f aca="false">EDATE(B299,12/$C$8)</f>
        <v>54728</v>
      </c>
      <c r="C300" s="24" t="n">
        <f aca="false">H299</f>
        <v>0</v>
      </c>
      <c r="D300" s="24" t="n">
        <f aca="false">IF(C300&lt;=0,0,C300*$C$6/$C$8)</f>
        <v>0</v>
      </c>
      <c r="E300" s="24" t="n">
        <f aca="false">IF(C300&lt;=0,0,MIN($C$12-D300,C300))</f>
        <v>0</v>
      </c>
      <c r="F300" s="24" t="n">
        <f aca="false">IF(C300&lt;=0,0,MIN($C$10,C300-E300))</f>
        <v>0</v>
      </c>
      <c r="G300" s="24" t="n">
        <f aca="false">D300+E300+F300</f>
        <v>0</v>
      </c>
      <c r="H300" s="24" t="n">
        <f aca="false">MAX(0,C300-E300-F300)</f>
        <v>0</v>
      </c>
    </row>
    <row r="301" customFormat="false" ht="15" hidden="false" customHeight="false" outlineLevel="0" collapsed="false">
      <c r="A301" s="19" t="n">
        <v>279</v>
      </c>
      <c r="B301" s="20" t="n">
        <f aca="false">EDATE(B300,12/$C$8)</f>
        <v>54758</v>
      </c>
      <c r="C301" s="21" t="n">
        <f aca="false">H300</f>
        <v>0</v>
      </c>
      <c r="D301" s="21" t="n">
        <f aca="false">IF(C301&lt;=0,0,C301*$C$6/$C$8)</f>
        <v>0</v>
      </c>
      <c r="E301" s="21" t="n">
        <f aca="false">IF(C301&lt;=0,0,MIN($C$12-D301,C301))</f>
        <v>0</v>
      </c>
      <c r="F301" s="21" t="n">
        <f aca="false">IF(C301&lt;=0,0,MIN($C$10,C301-E301))</f>
        <v>0</v>
      </c>
      <c r="G301" s="21" t="n">
        <f aca="false">D301+E301+F301</f>
        <v>0</v>
      </c>
      <c r="H301" s="21" t="n">
        <f aca="false">MAX(0,C301-E301-F301)</f>
        <v>0</v>
      </c>
    </row>
    <row r="302" customFormat="false" ht="15" hidden="false" customHeight="false" outlineLevel="0" collapsed="false">
      <c r="A302" s="22" t="n">
        <v>280</v>
      </c>
      <c r="B302" s="23" t="n">
        <f aca="false">EDATE(B301,12/$C$8)</f>
        <v>54789</v>
      </c>
      <c r="C302" s="24" t="n">
        <f aca="false">H301</f>
        <v>0</v>
      </c>
      <c r="D302" s="24" t="n">
        <f aca="false">IF(C302&lt;=0,0,C302*$C$6/$C$8)</f>
        <v>0</v>
      </c>
      <c r="E302" s="24" t="n">
        <f aca="false">IF(C302&lt;=0,0,MIN($C$12-D302,C302))</f>
        <v>0</v>
      </c>
      <c r="F302" s="24" t="n">
        <f aca="false">IF(C302&lt;=0,0,MIN($C$10,C302-E302))</f>
        <v>0</v>
      </c>
      <c r="G302" s="24" t="n">
        <f aca="false">D302+E302+F302</f>
        <v>0</v>
      </c>
      <c r="H302" s="24" t="n">
        <f aca="false">MAX(0,C302-E302-F302)</f>
        <v>0</v>
      </c>
    </row>
    <row r="303" customFormat="false" ht="15" hidden="false" customHeight="false" outlineLevel="0" collapsed="false">
      <c r="A303" s="19" t="n">
        <v>281</v>
      </c>
      <c r="B303" s="20" t="n">
        <f aca="false">EDATE(B302,12/$C$8)</f>
        <v>54820</v>
      </c>
      <c r="C303" s="21" t="n">
        <f aca="false">H302</f>
        <v>0</v>
      </c>
      <c r="D303" s="21" t="n">
        <f aca="false">IF(C303&lt;=0,0,C303*$C$6/$C$8)</f>
        <v>0</v>
      </c>
      <c r="E303" s="21" t="n">
        <f aca="false">IF(C303&lt;=0,0,MIN($C$12-D303,C303))</f>
        <v>0</v>
      </c>
      <c r="F303" s="21" t="n">
        <f aca="false">IF(C303&lt;=0,0,MIN($C$10,C303-E303))</f>
        <v>0</v>
      </c>
      <c r="G303" s="21" t="n">
        <f aca="false">D303+E303+F303</f>
        <v>0</v>
      </c>
      <c r="H303" s="21" t="n">
        <f aca="false">MAX(0,C303-E303-F303)</f>
        <v>0</v>
      </c>
    </row>
    <row r="304" customFormat="false" ht="15" hidden="false" customHeight="false" outlineLevel="0" collapsed="false">
      <c r="A304" s="22" t="n">
        <v>282</v>
      </c>
      <c r="B304" s="23" t="n">
        <f aca="false">EDATE(B303,12/$C$8)</f>
        <v>54848</v>
      </c>
      <c r="C304" s="24" t="n">
        <f aca="false">H303</f>
        <v>0</v>
      </c>
      <c r="D304" s="24" t="n">
        <f aca="false">IF(C304&lt;=0,0,C304*$C$6/$C$8)</f>
        <v>0</v>
      </c>
      <c r="E304" s="24" t="n">
        <f aca="false">IF(C304&lt;=0,0,MIN($C$12-D304,C304))</f>
        <v>0</v>
      </c>
      <c r="F304" s="24" t="n">
        <f aca="false">IF(C304&lt;=0,0,MIN($C$10,C304-E304))</f>
        <v>0</v>
      </c>
      <c r="G304" s="24" t="n">
        <f aca="false">D304+E304+F304</f>
        <v>0</v>
      </c>
      <c r="H304" s="24" t="n">
        <f aca="false">MAX(0,C304-E304-F304)</f>
        <v>0</v>
      </c>
    </row>
    <row r="305" customFormat="false" ht="15" hidden="false" customHeight="false" outlineLevel="0" collapsed="false">
      <c r="A305" s="19" t="n">
        <v>283</v>
      </c>
      <c r="B305" s="20" t="n">
        <f aca="false">EDATE(B304,12/$C$8)</f>
        <v>54879</v>
      </c>
      <c r="C305" s="21" t="n">
        <f aca="false">H304</f>
        <v>0</v>
      </c>
      <c r="D305" s="21" t="n">
        <f aca="false">IF(C305&lt;=0,0,C305*$C$6/$C$8)</f>
        <v>0</v>
      </c>
      <c r="E305" s="21" t="n">
        <f aca="false">IF(C305&lt;=0,0,MIN($C$12-D305,C305))</f>
        <v>0</v>
      </c>
      <c r="F305" s="21" t="n">
        <f aca="false">IF(C305&lt;=0,0,MIN($C$10,C305-E305))</f>
        <v>0</v>
      </c>
      <c r="G305" s="21" t="n">
        <f aca="false">D305+E305+F305</f>
        <v>0</v>
      </c>
      <c r="H305" s="21" t="n">
        <f aca="false">MAX(0,C305-E305-F305)</f>
        <v>0</v>
      </c>
    </row>
    <row r="306" customFormat="false" ht="15" hidden="false" customHeight="false" outlineLevel="0" collapsed="false">
      <c r="A306" s="22" t="n">
        <v>284</v>
      </c>
      <c r="B306" s="23" t="n">
        <f aca="false">EDATE(B305,12/$C$8)</f>
        <v>54909</v>
      </c>
      <c r="C306" s="24" t="n">
        <f aca="false">H305</f>
        <v>0</v>
      </c>
      <c r="D306" s="24" t="n">
        <f aca="false">IF(C306&lt;=0,0,C306*$C$6/$C$8)</f>
        <v>0</v>
      </c>
      <c r="E306" s="24" t="n">
        <f aca="false">IF(C306&lt;=0,0,MIN($C$12-D306,C306))</f>
        <v>0</v>
      </c>
      <c r="F306" s="24" t="n">
        <f aca="false">IF(C306&lt;=0,0,MIN($C$10,C306-E306))</f>
        <v>0</v>
      </c>
      <c r="G306" s="24" t="n">
        <f aca="false">D306+E306+F306</f>
        <v>0</v>
      </c>
      <c r="H306" s="24" t="n">
        <f aca="false">MAX(0,C306-E306-F306)</f>
        <v>0</v>
      </c>
    </row>
    <row r="307" customFormat="false" ht="15" hidden="false" customHeight="false" outlineLevel="0" collapsed="false">
      <c r="A307" s="19" t="n">
        <v>285</v>
      </c>
      <c r="B307" s="20" t="n">
        <f aca="false">EDATE(B306,12/$C$8)</f>
        <v>54940</v>
      </c>
      <c r="C307" s="21" t="n">
        <f aca="false">H306</f>
        <v>0</v>
      </c>
      <c r="D307" s="21" t="n">
        <f aca="false">IF(C307&lt;=0,0,C307*$C$6/$C$8)</f>
        <v>0</v>
      </c>
      <c r="E307" s="21" t="n">
        <f aca="false">IF(C307&lt;=0,0,MIN($C$12-D307,C307))</f>
        <v>0</v>
      </c>
      <c r="F307" s="21" t="n">
        <f aca="false">IF(C307&lt;=0,0,MIN($C$10,C307-E307))</f>
        <v>0</v>
      </c>
      <c r="G307" s="21" t="n">
        <f aca="false">D307+E307+F307</f>
        <v>0</v>
      </c>
      <c r="H307" s="21" t="n">
        <f aca="false">MAX(0,C307-E307-F307)</f>
        <v>0</v>
      </c>
    </row>
    <row r="308" customFormat="false" ht="15" hidden="false" customHeight="false" outlineLevel="0" collapsed="false">
      <c r="A308" s="22" t="n">
        <v>286</v>
      </c>
      <c r="B308" s="23" t="n">
        <f aca="false">EDATE(B307,12/$C$8)</f>
        <v>54970</v>
      </c>
      <c r="C308" s="24" t="n">
        <f aca="false">H307</f>
        <v>0</v>
      </c>
      <c r="D308" s="24" t="n">
        <f aca="false">IF(C308&lt;=0,0,C308*$C$6/$C$8)</f>
        <v>0</v>
      </c>
      <c r="E308" s="24" t="n">
        <f aca="false">IF(C308&lt;=0,0,MIN($C$12-D308,C308))</f>
        <v>0</v>
      </c>
      <c r="F308" s="24" t="n">
        <f aca="false">IF(C308&lt;=0,0,MIN($C$10,C308-E308))</f>
        <v>0</v>
      </c>
      <c r="G308" s="24" t="n">
        <f aca="false">D308+E308+F308</f>
        <v>0</v>
      </c>
      <c r="H308" s="24" t="n">
        <f aca="false">MAX(0,C308-E308-F308)</f>
        <v>0</v>
      </c>
    </row>
    <row r="309" customFormat="false" ht="15" hidden="false" customHeight="false" outlineLevel="0" collapsed="false">
      <c r="A309" s="19" t="n">
        <v>287</v>
      </c>
      <c r="B309" s="20" t="n">
        <f aca="false">EDATE(B308,12/$C$8)</f>
        <v>55001</v>
      </c>
      <c r="C309" s="21" t="n">
        <f aca="false">H308</f>
        <v>0</v>
      </c>
      <c r="D309" s="21" t="n">
        <f aca="false">IF(C309&lt;=0,0,C309*$C$6/$C$8)</f>
        <v>0</v>
      </c>
      <c r="E309" s="21" t="n">
        <f aca="false">IF(C309&lt;=0,0,MIN($C$12-D309,C309))</f>
        <v>0</v>
      </c>
      <c r="F309" s="21" t="n">
        <f aca="false">IF(C309&lt;=0,0,MIN($C$10,C309-E309))</f>
        <v>0</v>
      </c>
      <c r="G309" s="21" t="n">
        <f aca="false">D309+E309+F309</f>
        <v>0</v>
      </c>
      <c r="H309" s="21" t="n">
        <f aca="false">MAX(0,C309-E309-F309)</f>
        <v>0</v>
      </c>
    </row>
    <row r="310" customFormat="false" ht="15" hidden="false" customHeight="false" outlineLevel="0" collapsed="false">
      <c r="A310" s="22" t="n">
        <v>288</v>
      </c>
      <c r="B310" s="23" t="n">
        <f aca="false">EDATE(B309,12/$C$8)</f>
        <v>55032</v>
      </c>
      <c r="C310" s="24" t="n">
        <f aca="false">H309</f>
        <v>0</v>
      </c>
      <c r="D310" s="24" t="n">
        <f aca="false">IF(C310&lt;=0,0,C310*$C$6/$C$8)</f>
        <v>0</v>
      </c>
      <c r="E310" s="24" t="n">
        <f aca="false">IF(C310&lt;=0,0,MIN($C$12-D310,C310))</f>
        <v>0</v>
      </c>
      <c r="F310" s="24" t="n">
        <f aca="false">IF(C310&lt;=0,0,MIN($C$10,C310-E310))</f>
        <v>0</v>
      </c>
      <c r="G310" s="24" t="n">
        <f aca="false">D310+E310+F310</f>
        <v>0</v>
      </c>
      <c r="H310" s="24" t="n">
        <f aca="false">MAX(0,C310-E310-F310)</f>
        <v>0</v>
      </c>
    </row>
    <row r="311" customFormat="false" ht="15" hidden="false" customHeight="false" outlineLevel="0" collapsed="false">
      <c r="A311" s="19" t="n">
        <v>289</v>
      </c>
      <c r="B311" s="20" t="n">
        <f aca="false">EDATE(B310,12/$C$8)</f>
        <v>55062</v>
      </c>
      <c r="C311" s="21" t="n">
        <f aca="false">H310</f>
        <v>0</v>
      </c>
      <c r="D311" s="21" t="n">
        <f aca="false">IF(C311&lt;=0,0,C311*$C$6/$C$8)</f>
        <v>0</v>
      </c>
      <c r="E311" s="21" t="n">
        <f aca="false">IF(C311&lt;=0,0,MIN($C$12-D311,C311))</f>
        <v>0</v>
      </c>
      <c r="F311" s="21" t="n">
        <f aca="false">IF(C311&lt;=0,0,MIN($C$10,C311-E311))</f>
        <v>0</v>
      </c>
      <c r="G311" s="21" t="n">
        <f aca="false">D311+E311+F311</f>
        <v>0</v>
      </c>
      <c r="H311" s="21" t="n">
        <f aca="false">MAX(0,C311-E311-F311)</f>
        <v>0</v>
      </c>
    </row>
    <row r="312" customFormat="false" ht="15" hidden="false" customHeight="false" outlineLevel="0" collapsed="false">
      <c r="A312" s="22" t="n">
        <v>290</v>
      </c>
      <c r="B312" s="23" t="n">
        <f aca="false">EDATE(B311,12/$C$8)</f>
        <v>55093</v>
      </c>
      <c r="C312" s="24" t="n">
        <f aca="false">H311</f>
        <v>0</v>
      </c>
      <c r="D312" s="24" t="n">
        <f aca="false">IF(C312&lt;=0,0,C312*$C$6/$C$8)</f>
        <v>0</v>
      </c>
      <c r="E312" s="24" t="n">
        <f aca="false">IF(C312&lt;=0,0,MIN($C$12-D312,C312))</f>
        <v>0</v>
      </c>
      <c r="F312" s="24" t="n">
        <f aca="false">IF(C312&lt;=0,0,MIN($C$10,C312-E312))</f>
        <v>0</v>
      </c>
      <c r="G312" s="24" t="n">
        <f aca="false">D312+E312+F312</f>
        <v>0</v>
      </c>
      <c r="H312" s="24" t="n">
        <f aca="false">MAX(0,C312-E312-F312)</f>
        <v>0</v>
      </c>
    </row>
    <row r="313" customFormat="false" ht="15" hidden="false" customHeight="false" outlineLevel="0" collapsed="false">
      <c r="A313" s="19" t="n">
        <v>291</v>
      </c>
      <c r="B313" s="20" t="n">
        <f aca="false">EDATE(B312,12/$C$8)</f>
        <v>55123</v>
      </c>
      <c r="C313" s="21" t="n">
        <f aca="false">H312</f>
        <v>0</v>
      </c>
      <c r="D313" s="21" t="n">
        <f aca="false">IF(C313&lt;=0,0,C313*$C$6/$C$8)</f>
        <v>0</v>
      </c>
      <c r="E313" s="21" t="n">
        <f aca="false">IF(C313&lt;=0,0,MIN($C$12-D313,C313))</f>
        <v>0</v>
      </c>
      <c r="F313" s="21" t="n">
        <f aca="false">IF(C313&lt;=0,0,MIN($C$10,C313-E313))</f>
        <v>0</v>
      </c>
      <c r="G313" s="21" t="n">
        <f aca="false">D313+E313+F313</f>
        <v>0</v>
      </c>
      <c r="H313" s="21" t="n">
        <f aca="false">MAX(0,C313-E313-F313)</f>
        <v>0</v>
      </c>
    </row>
    <row r="314" customFormat="false" ht="15" hidden="false" customHeight="false" outlineLevel="0" collapsed="false">
      <c r="A314" s="22" t="n">
        <v>292</v>
      </c>
      <c r="B314" s="23" t="n">
        <f aca="false">EDATE(B313,12/$C$8)</f>
        <v>55154</v>
      </c>
      <c r="C314" s="24" t="n">
        <f aca="false">H313</f>
        <v>0</v>
      </c>
      <c r="D314" s="24" t="n">
        <f aca="false">IF(C314&lt;=0,0,C314*$C$6/$C$8)</f>
        <v>0</v>
      </c>
      <c r="E314" s="24" t="n">
        <f aca="false">IF(C314&lt;=0,0,MIN($C$12-D314,C314))</f>
        <v>0</v>
      </c>
      <c r="F314" s="24" t="n">
        <f aca="false">IF(C314&lt;=0,0,MIN($C$10,C314-E314))</f>
        <v>0</v>
      </c>
      <c r="G314" s="24" t="n">
        <f aca="false">D314+E314+F314</f>
        <v>0</v>
      </c>
      <c r="H314" s="24" t="n">
        <f aca="false">MAX(0,C314-E314-F314)</f>
        <v>0</v>
      </c>
    </row>
    <row r="315" customFormat="false" ht="15" hidden="false" customHeight="false" outlineLevel="0" collapsed="false">
      <c r="A315" s="19" t="n">
        <v>293</v>
      </c>
      <c r="B315" s="20" t="n">
        <f aca="false">EDATE(B314,12/$C$8)</f>
        <v>55185</v>
      </c>
      <c r="C315" s="21" t="n">
        <f aca="false">H314</f>
        <v>0</v>
      </c>
      <c r="D315" s="21" t="n">
        <f aca="false">IF(C315&lt;=0,0,C315*$C$6/$C$8)</f>
        <v>0</v>
      </c>
      <c r="E315" s="21" t="n">
        <f aca="false">IF(C315&lt;=0,0,MIN($C$12-D315,C315))</f>
        <v>0</v>
      </c>
      <c r="F315" s="21" t="n">
        <f aca="false">IF(C315&lt;=0,0,MIN($C$10,C315-E315))</f>
        <v>0</v>
      </c>
      <c r="G315" s="21" t="n">
        <f aca="false">D315+E315+F315</f>
        <v>0</v>
      </c>
      <c r="H315" s="21" t="n">
        <f aca="false">MAX(0,C315-E315-F315)</f>
        <v>0</v>
      </c>
    </row>
    <row r="316" customFormat="false" ht="15" hidden="false" customHeight="false" outlineLevel="0" collapsed="false">
      <c r="A316" s="22" t="n">
        <v>294</v>
      </c>
      <c r="B316" s="23" t="n">
        <f aca="false">EDATE(B315,12/$C$8)</f>
        <v>55213</v>
      </c>
      <c r="C316" s="24" t="n">
        <f aca="false">H315</f>
        <v>0</v>
      </c>
      <c r="D316" s="24" t="n">
        <f aca="false">IF(C316&lt;=0,0,C316*$C$6/$C$8)</f>
        <v>0</v>
      </c>
      <c r="E316" s="24" t="n">
        <f aca="false">IF(C316&lt;=0,0,MIN($C$12-D316,C316))</f>
        <v>0</v>
      </c>
      <c r="F316" s="24" t="n">
        <f aca="false">IF(C316&lt;=0,0,MIN($C$10,C316-E316))</f>
        <v>0</v>
      </c>
      <c r="G316" s="24" t="n">
        <f aca="false">D316+E316+F316</f>
        <v>0</v>
      </c>
      <c r="H316" s="24" t="n">
        <f aca="false">MAX(0,C316-E316-F316)</f>
        <v>0</v>
      </c>
    </row>
    <row r="317" customFormat="false" ht="15" hidden="false" customHeight="false" outlineLevel="0" collapsed="false">
      <c r="A317" s="19" t="n">
        <v>295</v>
      </c>
      <c r="B317" s="20" t="n">
        <f aca="false">EDATE(B316,12/$C$8)</f>
        <v>55244</v>
      </c>
      <c r="C317" s="21" t="n">
        <f aca="false">H316</f>
        <v>0</v>
      </c>
      <c r="D317" s="21" t="n">
        <f aca="false">IF(C317&lt;=0,0,C317*$C$6/$C$8)</f>
        <v>0</v>
      </c>
      <c r="E317" s="21" t="n">
        <f aca="false">IF(C317&lt;=0,0,MIN($C$12-D317,C317))</f>
        <v>0</v>
      </c>
      <c r="F317" s="21" t="n">
        <f aca="false">IF(C317&lt;=0,0,MIN($C$10,C317-E317))</f>
        <v>0</v>
      </c>
      <c r="G317" s="21" t="n">
        <f aca="false">D317+E317+F317</f>
        <v>0</v>
      </c>
      <c r="H317" s="21" t="n">
        <f aca="false">MAX(0,C317-E317-F317)</f>
        <v>0</v>
      </c>
    </row>
    <row r="318" customFormat="false" ht="15" hidden="false" customHeight="false" outlineLevel="0" collapsed="false">
      <c r="A318" s="22" t="n">
        <v>296</v>
      </c>
      <c r="B318" s="23" t="n">
        <f aca="false">EDATE(B317,12/$C$8)</f>
        <v>55274</v>
      </c>
      <c r="C318" s="24" t="n">
        <f aca="false">H317</f>
        <v>0</v>
      </c>
      <c r="D318" s="24" t="n">
        <f aca="false">IF(C318&lt;=0,0,C318*$C$6/$C$8)</f>
        <v>0</v>
      </c>
      <c r="E318" s="24" t="n">
        <f aca="false">IF(C318&lt;=0,0,MIN($C$12-D318,C318))</f>
        <v>0</v>
      </c>
      <c r="F318" s="24" t="n">
        <f aca="false">IF(C318&lt;=0,0,MIN($C$10,C318-E318))</f>
        <v>0</v>
      </c>
      <c r="G318" s="24" t="n">
        <f aca="false">D318+E318+F318</f>
        <v>0</v>
      </c>
      <c r="H318" s="24" t="n">
        <f aca="false">MAX(0,C318-E318-F318)</f>
        <v>0</v>
      </c>
    </row>
    <row r="319" customFormat="false" ht="15" hidden="false" customHeight="false" outlineLevel="0" collapsed="false">
      <c r="A319" s="19" t="n">
        <v>297</v>
      </c>
      <c r="B319" s="20" t="n">
        <f aca="false">EDATE(B318,12/$C$8)</f>
        <v>55305</v>
      </c>
      <c r="C319" s="21" t="n">
        <f aca="false">H318</f>
        <v>0</v>
      </c>
      <c r="D319" s="21" t="n">
        <f aca="false">IF(C319&lt;=0,0,C319*$C$6/$C$8)</f>
        <v>0</v>
      </c>
      <c r="E319" s="21" t="n">
        <f aca="false">IF(C319&lt;=0,0,MIN($C$12-D319,C319))</f>
        <v>0</v>
      </c>
      <c r="F319" s="21" t="n">
        <f aca="false">IF(C319&lt;=0,0,MIN($C$10,C319-E319))</f>
        <v>0</v>
      </c>
      <c r="G319" s="21" t="n">
        <f aca="false">D319+E319+F319</f>
        <v>0</v>
      </c>
      <c r="H319" s="21" t="n">
        <f aca="false">MAX(0,C319-E319-F319)</f>
        <v>0</v>
      </c>
    </row>
    <row r="320" customFormat="false" ht="15" hidden="false" customHeight="false" outlineLevel="0" collapsed="false">
      <c r="A320" s="22" t="n">
        <v>298</v>
      </c>
      <c r="B320" s="23" t="n">
        <f aca="false">EDATE(B319,12/$C$8)</f>
        <v>55335</v>
      </c>
      <c r="C320" s="24" t="n">
        <f aca="false">H319</f>
        <v>0</v>
      </c>
      <c r="D320" s="24" t="n">
        <f aca="false">IF(C320&lt;=0,0,C320*$C$6/$C$8)</f>
        <v>0</v>
      </c>
      <c r="E320" s="24" t="n">
        <f aca="false">IF(C320&lt;=0,0,MIN($C$12-D320,C320))</f>
        <v>0</v>
      </c>
      <c r="F320" s="24" t="n">
        <f aca="false">IF(C320&lt;=0,0,MIN($C$10,C320-E320))</f>
        <v>0</v>
      </c>
      <c r="G320" s="24" t="n">
        <f aca="false">D320+E320+F320</f>
        <v>0</v>
      </c>
      <c r="H320" s="24" t="n">
        <f aca="false">MAX(0,C320-E320-F320)</f>
        <v>0</v>
      </c>
    </row>
    <row r="321" customFormat="false" ht="15" hidden="false" customHeight="false" outlineLevel="0" collapsed="false">
      <c r="A321" s="19" t="n">
        <v>299</v>
      </c>
      <c r="B321" s="20" t="n">
        <f aca="false">EDATE(B320,12/$C$8)</f>
        <v>55366</v>
      </c>
      <c r="C321" s="21" t="n">
        <f aca="false">H320</f>
        <v>0</v>
      </c>
      <c r="D321" s="21" t="n">
        <f aca="false">IF(C321&lt;=0,0,C321*$C$6/$C$8)</f>
        <v>0</v>
      </c>
      <c r="E321" s="21" t="n">
        <f aca="false">IF(C321&lt;=0,0,MIN($C$12-D321,C321))</f>
        <v>0</v>
      </c>
      <c r="F321" s="21" t="n">
        <f aca="false">IF(C321&lt;=0,0,MIN($C$10,C321-E321))</f>
        <v>0</v>
      </c>
      <c r="G321" s="21" t="n">
        <f aca="false">D321+E321+F321</f>
        <v>0</v>
      </c>
      <c r="H321" s="21" t="n">
        <f aca="false">MAX(0,C321-E321-F321)</f>
        <v>0</v>
      </c>
    </row>
    <row r="322" customFormat="false" ht="15" hidden="false" customHeight="false" outlineLevel="0" collapsed="false">
      <c r="A322" s="22" t="n">
        <v>300</v>
      </c>
      <c r="B322" s="23" t="n">
        <f aca="false">EDATE(B321,12/$C$8)</f>
        <v>55397</v>
      </c>
      <c r="C322" s="24" t="n">
        <f aca="false">H321</f>
        <v>0</v>
      </c>
      <c r="D322" s="24" t="n">
        <f aca="false">IF(C322&lt;=0,0,C322*$C$6/$C$8)</f>
        <v>0</v>
      </c>
      <c r="E322" s="24" t="n">
        <f aca="false">IF(C322&lt;=0,0,MIN($C$12-D322,C322))</f>
        <v>0</v>
      </c>
      <c r="F322" s="24" t="n">
        <f aca="false">IF(C322&lt;=0,0,MIN($C$10,C322-E322))</f>
        <v>0</v>
      </c>
      <c r="G322" s="24" t="n">
        <f aca="false">D322+E322+F322</f>
        <v>0</v>
      </c>
      <c r="H322" s="24" t="n">
        <f aca="false">MAX(0,C322-E322-F322)</f>
        <v>0</v>
      </c>
    </row>
    <row r="323" customFormat="false" ht="15" hidden="false" customHeight="false" outlineLevel="0" collapsed="false">
      <c r="A323" s="19" t="n">
        <v>301</v>
      </c>
      <c r="B323" s="20" t="n">
        <f aca="false">EDATE(B322,12/$C$8)</f>
        <v>55427</v>
      </c>
      <c r="C323" s="21" t="n">
        <f aca="false">H322</f>
        <v>0</v>
      </c>
      <c r="D323" s="21" t="n">
        <f aca="false">IF(C323&lt;=0,0,C323*$C$6/$C$8)</f>
        <v>0</v>
      </c>
      <c r="E323" s="21" t="n">
        <f aca="false">IF(C323&lt;=0,0,MIN($C$12-D323,C323))</f>
        <v>0</v>
      </c>
      <c r="F323" s="21" t="n">
        <f aca="false">IF(C323&lt;=0,0,MIN($C$10,C323-E323))</f>
        <v>0</v>
      </c>
      <c r="G323" s="21" t="n">
        <f aca="false">D323+E323+F323</f>
        <v>0</v>
      </c>
      <c r="H323" s="21" t="n">
        <f aca="false">MAX(0,C323-E323-F323)</f>
        <v>0</v>
      </c>
    </row>
    <row r="324" customFormat="false" ht="15" hidden="false" customHeight="false" outlineLevel="0" collapsed="false">
      <c r="A324" s="22" t="n">
        <v>302</v>
      </c>
      <c r="B324" s="23" t="n">
        <f aca="false">EDATE(B323,12/$C$8)</f>
        <v>55458</v>
      </c>
      <c r="C324" s="24" t="n">
        <f aca="false">H323</f>
        <v>0</v>
      </c>
      <c r="D324" s="24" t="n">
        <f aca="false">IF(C324&lt;=0,0,C324*$C$6/$C$8)</f>
        <v>0</v>
      </c>
      <c r="E324" s="24" t="n">
        <f aca="false">IF(C324&lt;=0,0,MIN($C$12-D324,C324))</f>
        <v>0</v>
      </c>
      <c r="F324" s="24" t="n">
        <f aca="false">IF(C324&lt;=0,0,MIN($C$10,C324-E324))</f>
        <v>0</v>
      </c>
      <c r="G324" s="24" t="n">
        <f aca="false">D324+E324+F324</f>
        <v>0</v>
      </c>
      <c r="H324" s="24" t="n">
        <f aca="false">MAX(0,C324-E324-F324)</f>
        <v>0</v>
      </c>
    </row>
    <row r="325" customFormat="false" ht="15" hidden="false" customHeight="false" outlineLevel="0" collapsed="false">
      <c r="A325" s="19" t="n">
        <v>303</v>
      </c>
      <c r="B325" s="20" t="n">
        <f aca="false">EDATE(B324,12/$C$8)</f>
        <v>55488</v>
      </c>
      <c r="C325" s="21" t="n">
        <f aca="false">H324</f>
        <v>0</v>
      </c>
      <c r="D325" s="21" t="n">
        <f aca="false">IF(C325&lt;=0,0,C325*$C$6/$C$8)</f>
        <v>0</v>
      </c>
      <c r="E325" s="21" t="n">
        <f aca="false">IF(C325&lt;=0,0,MIN($C$12-D325,C325))</f>
        <v>0</v>
      </c>
      <c r="F325" s="21" t="n">
        <f aca="false">IF(C325&lt;=0,0,MIN($C$10,C325-E325))</f>
        <v>0</v>
      </c>
      <c r="G325" s="21" t="n">
        <f aca="false">D325+E325+F325</f>
        <v>0</v>
      </c>
      <c r="H325" s="21" t="n">
        <f aca="false">MAX(0,C325-E325-F325)</f>
        <v>0</v>
      </c>
    </row>
    <row r="326" customFormat="false" ht="15" hidden="false" customHeight="false" outlineLevel="0" collapsed="false">
      <c r="A326" s="22" t="n">
        <v>304</v>
      </c>
      <c r="B326" s="23" t="n">
        <f aca="false">EDATE(B325,12/$C$8)</f>
        <v>55519</v>
      </c>
      <c r="C326" s="24" t="n">
        <f aca="false">H325</f>
        <v>0</v>
      </c>
      <c r="D326" s="24" t="n">
        <f aca="false">IF(C326&lt;=0,0,C326*$C$6/$C$8)</f>
        <v>0</v>
      </c>
      <c r="E326" s="24" t="n">
        <f aca="false">IF(C326&lt;=0,0,MIN($C$12-D326,C326))</f>
        <v>0</v>
      </c>
      <c r="F326" s="24" t="n">
        <f aca="false">IF(C326&lt;=0,0,MIN($C$10,C326-E326))</f>
        <v>0</v>
      </c>
      <c r="G326" s="24" t="n">
        <f aca="false">D326+E326+F326</f>
        <v>0</v>
      </c>
      <c r="H326" s="24" t="n">
        <f aca="false">MAX(0,C326-E326-F326)</f>
        <v>0</v>
      </c>
    </row>
    <row r="327" customFormat="false" ht="15" hidden="false" customHeight="false" outlineLevel="0" collapsed="false">
      <c r="A327" s="19" t="n">
        <v>305</v>
      </c>
      <c r="B327" s="20" t="n">
        <f aca="false">EDATE(B326,12/$C$8)</f>
        <v>55550</v>
      </c>
      <c r="C327" s="21" t="n">
        <f aca="false">H326</f>
        <v>0</v>
      </c>
      <c r="D327" s="21" t="n">
        <f aca="false">IF(C327&lt;=0,0,C327*$C$6/$C$8)</f>
        <v>0</v>
      </c>
      <c r="E327" s="21" t="n">
        <f aca="false">IF(C327&lt;=0,0,MIN($C$12-D327,C327))</f>
        <v>0</v>
      </c>
      <c r="F327" s="21" t="n">
        <f aca="false">IF(C327&lt;=0,0,MIN($C$10,C327-E327))</f>
        <v>0</v>
      </c>
      <c r="G327" s="21" t="n">
        <f aca="false">D327+E327+F327</f>
        <v>0</v>
      </c>
      <c r="H327" s="21" t="n">
        <f aca="false">MAX(0,C327-E327-F327)</f>
        <v>0</v>
      </c>
    </row>
    <row r="328" customFormat="false" ht="15" hidden="false" customHeight="false" outlineLevel="0" collapsed="false">
      <c r="A328" s="22" t="n">
        <v>306</v>
      </c>
      <c r="B328" s="23" t="n">
        <f aca="false">EDATE(B327,12/$C$8)</f>
        <v>55579</v>
      </c>
      <c r="C328" s="24" t="n">
        <f aca="false">H327</f>
        <v>0</v>
      </c>
      <c r="D328" s="24" t="n">
        <f aca="false">IF(C328&lt;=0,0,C328*$C$6/$C$8)</f>
        <v>0</v>
      </c>
      <c r="E328" s="24" t="n">
        <f aca="false">IF(C328&lt;=0,0,MIN($C$12-D328,C328))</f>
        <v>0</v>
      </c>
      <c r="F328" s="24" t="n">
        <f aca="false">IF(C328&lt;=0,0,MIN($C$10,C328-E328))</f>
        <v>0</v>
      </c>
      <c r="G328" s="24" t="n">
        <f aca="false">D328+E328+F328</f>
        <v>0</v>
      </c>
      <c r="H328" s="24" t="n">
        <f aca="false">MAX(0,C328-E328-F328)</f>
        <v>0</v>
      </c>
    </row>
    <row r="329" customFormat="false" ht="15" hidden="false" customHeight="false" outlineLevel="0" collapsed="false">
      <c r="A329" s="19" t="n">
        <v>307</v>
      </c>
      <c r="B329" s="20" t="n">
        <f aca="false">EDATE(B328,12/$C$8)</f>
        <v>55610</v>
      </c>
      <c r="C329" s="21" t="n">
        <f aca="false">H328</f>
        <v>0</v>
      </c>
      <c r="D329" s="21" t="n">
        <f aca="false">IF(C329&lt;=0,0,C329*$C$6/$C$8)</f>
        <v>0</v>
      </c>
      <c r="E329" s="21" t="n">
        <f aca="false">IF(C329&lt;=0,0,MIN($C$12-D329,C329))</f>
        <v>0</v>
      </c>
      <c r="F329" s="21" t="n">
        <f aca="false">IF(C329&lt;=0,0,MIN($C$10,C329-E329))</f>
        <v>0</v>
      </c>
      <c r="G329" s="21" t="n">
        <f aca="false">D329+E329+F329</f>
        <v>0</v>
      </c>
      <c r="H329" s="21" t="n">
        <f aca="false">MAX(0,C329-E329-F329)</f>
        <v>0</v>
      </c>
    </row>
    <row r="330" customFormat="false" ht="15" hidden="false" customHeight="false" outlineLevel="0" collapsed="false">
      <c r="A330" s="22" t="n">
        <v>308</v>
      </c>
      <c r="B330" s="23" t="n">
        <f aca="false">EDATE(B329,12/$C$8)</f>
        <v>55640</v>
      </c>
      <c r="C330" s="24" t="n">
        <f aca="false">H329</f>
        <v>0</v>
      </c>
      <c r="D330" s="24" t="n">
        <f aca="false">IF(C330&lt;=0,0,C330*$C$6/$C$8)</f>
        <v>0</v>
      </c>
      <c r="E330" s="24" t="n">
        <f aca="false">IF(C330&lt;=0,0,MIN($C$12-D330,C330))</f>
        <v>0</v>
      </c>
      <c r="F330" s="24" t="n">
        <f aca="false">IF(C330&lt;=0,0,MIN($C$10,C330-E330))</f>
        <v>0</v>
      </c>
      <c r="G330" s="24" t="n">
        <f aca="false">D330+E330+F330</f>
        <v>0</v>
      </c>
      <c r="H330" s="24" t="n">
        <f aca="false">MAX(0,C330-E330-F330)</f>
        <v>0</v>
      </c>
    </row>
    <row r="331" customFormat="false" ht="15" hidden="false" customHeight="false" outlineLevel="0" collapsed="false">
      <c r="A331" s="19" t="n">
        <v>309</v>
      </c>
      <c r="B331" s="20" t="n">
        <f aca="false">EDATE(B330,12/$C$8)</f>
        <v>55671</v>
      </c>
      <c r="C331" s="21" t="n">
        <f aca="false">H330</f>
        <v>0</v>
      </c>
      <c r="D331" s="21" t="n">
        <f aca="false">IF(C331&lt;=0,0,C331*$C$6/$C$8)</f>
        <v>0</v>
      </c>
      <c r="E331" s="21" t="n">
        <f aca="false">IF(C331&lt;=0,0,MIN($C$12-D331,C331))</f>
        <v>0</v>
      </c>
      <c r="F331" s="21" t="n">
        <f aca="false">IF(C331&lt;=0,0,MIN($C$10,C331-E331))</f>
        <v>0</v>
      </c>
      <c r="G331" s="21" t="n">
        <f aca="false">D331+E331+F331</f>
        <v>0</v>
      </c>
      <c r="H331" s="21" t="n">
        <f aca="false">MAX(0,C331-E331-F331)</f>
        <v>0</v>
      </c>
    </row>
    <row r="332" customFormat="false" ht="15" hidden="false" customHeight="false" outlineLevel="0" collapsed="false">
      <c r="A332" s="22" t="n">
        <v>310</v>
      </c>
      <c r="B332" s="23" t="n">
        <f aca="false">EDATE(B331,12/$C$8)</f>
        <v>55701</v>
      </c>
      <c r="C332" s="24" t="n">
        <f aca="false">H331</f>
        <v>0</v>
      </c>
      <c r="D332" s="24" t="n">
        <f aca="false">IF(C332&lt;=0,0,C332*$C$6/$C$8)</f>
        <v>0</v>
      </c>
      <c r="E332" s="24" t="n">
        <f aca="false">IF(C332&lt;=0,0,MIN($C$12-D332,C332))</f>
        <v>0</v>
      </c>
      <c r="F332" s="24" t="n">
        <f aca="false">IF(C332&lt;=0,0,MIN($C$10,C332-E332))</f>
        <v>0</v>
      </c>
      <c r="G332" s="24" t="n">
        <f aca="false">D332+E332+F332</f>
        <v>0</v>
      </c>
      <c r="H332" s="24" t="n">
        <f aca="false">MAX(0,C332-E332-F332)</f>
        <v>0</v>
      </c>
    </row>
    <row r="333" customFormat="false" ht="15" hidden="false" customHeight="false" outlineLevel="0" collapsed="false">
      <c r="A333" s="19" t="n">
        <v>311</v>
      </c>
      <c r="B333" s="20" t="n">
        <f aca="false">EDATE(B332,12/$C$8)</f>
        <v>55732</v>
      </c>
      <c r="C333" s="21" t="n">
        <f aca="false">H332</f>
        <v>0</v>
      </c>
      <c r="D333" s="21" t="n">
        <f aca="false">IF(C333&lt;=0,0,C333*$C$6/$C$8)</f>
        <v>0</v>
      </c>
      <c r="E333" s="21" t="n">
        <f aca="false">IF(C333&lt;=0,0,MIN($C$12-D333,C333))</f>
        <v>0</v>
      </c>
      <c r="F333" s="21" t="n">
        <f aca="false">IF(C333&lt;=0,0,MIN($C$10,C333-E333))</f>
        <v>0</v>
      </c>
      <c r="G333" s="21" t="n">
        <f aca="false">D333+E333+F333</f>
        <v>0</v>
      </c>
      <c r="H333" s="21" t="n">
        <f aca="false">MAX(0,C333-E333-F333)</f>
        <v>0</v>
      </c>
    </row>
    <row r="334" customFormat="false" ht="15" hidden="false" customHeight="false" outlineLevel="0" collapsed="false">
      <c r="A334" s="22" t="n">
        <v>312</v>
      </c>
      <c r="B334" s="23" t="n">
        <f aca="false">EDATE(B333,12/$C$8)</f>
        <v>55763</v>
      </c>
      <c r="C334" s="24" t="n">
        <f aca="false">H333</f>
        <v>0</v>
      </c>
      <c r="D334" s="24" t="n">
        <f aca="false">IF(C334&lt;=0,0,C334*$C$6/$C$8)</f>
        <v>0</v>
      </c>
      <c r="E334" s="24" t="n">
        <f aca="false">IF(C334&lt;=0,0,MIN($C$12-D334,C334))</f>
        <v>0</v>
      </c>
      <c r="F334" s="24" t="n">
        <f aca="false">IF(C334&lt;=0,0,MIN($C$10,C334-E334))</f>
        <v>0</v>
      </c>
      <c r="G334" s="24" t="n">
        <f aca="false">D334+E334+F334</f>
        <v>0</v>
      </c>
      <c r="H334" s="24" t="n">
        <f aca="false">MAX(0,C334-E334-F334)</f>
        <v>0</v>
      </c>
    </row>
    <row r="335" customFormat="false" ht="15" hidden="false" customHeight="false" outlineLevel="0" collapsed="false">
      <c r="A335" s="19" t="n">
        <v>313</v>
      </c>
      <c r="B335" s="20" t="n">
        <f aca="false">EDATE(B334,12/$C$8)</f>
        <v>55793</v>
      </c>
      <c r="C335" s="21" t="n">
        <f aca="false">H334</f>
        <v>0</v>
      </c>
      <c r="D335" s="21" t="n">
        <f aca="false">IF(C335&lt;=0,0,C335*$C$6/$C$8)</f>
        <v>0</v>
      </c>
      <c r="E335" s="21" t="n">
        <f aca="false">IF(C335&lt;=0,0,MIN($C$12-D335,C335))</f>
        <v>0</v>
      </c>
      <c r="F335" s="21" t="n">
        <f aca="false">IF(C335&lt;=0,0,MIN($C$10,C335-E335))</f>
        <v>0</v>
      </c>
      <c r="G335" s="21" t="n">
        <f aca="false">D335+E335+F335</f>
        <v>0</v>
      </c>
      <c r="H335" s="21" t="n">
        <f aca="false">MAX(0,C335-E335-F335)</f>
        <v>0</v>
      </c>
    </row>
    <row r="336" customFormat="false" ht="15" hidden="false" customHeight="false" outlineLevel="0" collapsed="false">
      <c r="A336" s="22" t="n">
        <v>314</v>
      </c>
      <c r="B336" s="23" t="n">
        <f aca="false">EDATE(B335,12/$C$8)</f>
        <v>55824</v>
      </c>
      <c r="C336" s="24" t="n">
        <f aca="false">H335</f>
        <v>0</v>
      </c>
      <c r="D336" s="24" t="n">
        <f aca="false">IF(C336&lt;=0,0,C336*$C$6/$C$8)</f>
        <v>0</v>
      </c>
      <c r="E336" s="24" t="n">
        <f aca="false">IF(C336&lt;=0,0,MIN($C$12-D336,C336))</f>
        <v>0</v>
      </c>
      <c r="F336" s="24" t="n">
        <f aca="false">IF(C336&lt;=0,0,MIN($C$10,C336-E336))</f>
        <v>0</v>
      </c>
      <c r="G336" s="24" t="n">
        <f aca="false">D336+E336+F336</f>
        <v>0</v>
      </c>
      <c r="H336" s="24" t="n">
        <f aca="false">MAX(0,C336-E336-F336)</f>
        <v>0</v>
      </c>
    </row>
    <row r="337" customFormat="false" ht="15" hidden="false" customHeight="false" outlineLevel="0" collapsed="false">
      <c r="A337" s="19" t="n">
        <v>315</v>
      </c>
      <c r="B337" s="20" t="n">
        <f aca="false">EDATE(B336,12/$C$8)</f>
        <v>55854</v>
      </c>
      <c r="C337" s="21" t="n">
        <f aca="false">H336</f>
        <v>0</v>
      </c>
      <c r="D337" s="21" t="n">
        <f aca="false">IF(C337&lt;=0,0,C337*$C$6/$C$8)</f>
        <v>0</v>
      </c>
      <c r="E337" s="21" t="n">
        <f aca="false">IF(C337&lt;=0,0,MIN($C$12-D337,C337))</f>
        <v>0</v>
      </c>
      <c r="F337" s="21" t="n">
        <f aca="false">IF(C337&lt;=0,0,MIN($C$10,C337-E337))</f>
        <v>0</v>
      </c>
      <c r="G337" s="21" t="n">
        <f aca="false">D337+E337+F337</f>
        <v>0</v>
      </c>
      <c r="H337" s="21" t="n">
        <f aca="false">MAX(0,C337-E337-F337)</f>
        <v>0</v>
      </c>
    </row>
    <row r="338" customFormat="false" ht="15" hidden="false" customHeight="false" outlineLevel="0" collapsed="false">
      <c r="A338" s="22" t="n">
        <v>316</v>
      </c>
      <c r="B338" s="23" t="n">
        <f aca="false">EDATE(B337,12/$C$8)</f>
        <v>55885</v>
      </c>
      <c r="C338" s="24" t="n">
        <f aca="false">H337</f>
        <v>0</v>
      </c>
      <c r="D338" s="24" t="n">
        <f aca="false">IF(C338&lt;=0,0,C338*$C$6/$C$8)</f>
        <v>0</v>
      </c>
      <c r="E338" s="24" t="n">
        <f aca="false">IF(C338&lt;=0,0,MIN($C$12-D338,C338))</f>
        <v>0</v>
      </c>
      <c r="F338" s="24" t="n">
        <f aca="false">IF(C338&lt;=0,0,MIN($C$10,C338-E338))</f>
        <v>0</v>
      </c>
      <c r="G338" s="24" t="n">
        <f aca="false">D338+E338+F338</f>
        <v>0</v>
      </c>
      <c r="H338" s="24" t="n">
        <f aca="false">MAX(0,C338-E338-F338)</f>
        <v>0</v>
      </c>
    </row>
    <row r="339" customFormat="false" ht="15" hidden="false" customHeight="false" outlineLevel="0" collapsed="false">
      <c r="A339" s="19" t="n">
        <v>317</v>
      </c>
      <c r="B339" s="20" t="n">
        <f aca="false">EDATE(B338,12/$C$8)</f>
        <v>55916</v>
      </c>
      <c r="C339" s="21" t="n">
        <f aca="false">H338</f>
        <v>0</v>
      </c>
      <c r="D339" s="21" t="n">
        <f aca="false">IF(C339&lt;=0,0,C339*$C$6/$C$8)</f>
        <v>0</v>
      </c>
      <c r="E339" s="21" t="n">
        <f aca="false">IF(C339&lt;=0,0,MIN($C$12-D339,C339))</f>
        <v>0</v>
      </c>
      <c r="F339" s="21" t="n">
        <f aca="false">IF(C339&lt;=0,0,MIN($C$10,C339-E339))</f>
        <v>0</v>
      </c>
      <c r="G339" s="21" t="n">
        <f aca="false">D339+E339+F339</f>
        <v>0</v>
      </c>
      <c r="H339" s="21" t="n">
        <f aca="false">MAX(0,C339-E339-F339)</f>
        <v>0</v>
      </c>
    </row>
    <row r="340" customFormat="false" ht="15" hidden="false" customHeight="false" outlineLevel="0" collapsed="false">
      <c r="A340" s="22" t="n">
        <v>318</v>
      </c>
      <c r="B340" s="23" t="n">
        <f aca="false">EDATE(B339,12/$C$8)</f>
        <v>55944</v>
      </c>
      <c r="C340" s="24" t="n">
        <f aca="false">H339</f>
        <v>0</v>
      </c>
      <c r="D340" s="24" t="n">
        <f aca="false">IF(C340&lt;=0,0,C340*$C$6/$C$8)</f>
        <v>0</v>
      </c>
      <c r="E340" s="24" t="n">
        <f aca="false">IF(C340&lt;=0,0,MIN($C$12-D340,C340))</f>
        <v>0</v>
      </c>
      <c r="F340" s="24" t="n">
        <f aca="false">IF(C340&lt;=0,0,MIN($C$10,C340-E340))</f>
        <v>0</v>
      </c>
      <c r="G340" s="24" t="n">
        <f aca="false">D340+E340+F340</f>
        <v>0</v>
      </c>
      <c r="H340" s="24" t="n">
        <f aca="false">MAX(0,C340-E340-F340)</f>
        <v>0</v>
      </c>
    </row>
    <row r="341" customFormat="false" ht="15" hidden="false" customHeight="false" outlineLevel="0" collapsed="false">
      <c r="A341" s="19" t="n">
        <v>319</v>
      </c>
      <c r="B341" s="20" t="n">
        <f aca="false">EDATE(B340,12/$C$8)</f>
        <v>55975</v>
      </c>
      <c r="C341" s="21" t="n">
        <f aca="false">H340</f>
        <v>0</v>
      </c>
      <c r="D341" s="21" t="n">
        <f aca="false">IF(C341&lt;=0,0,C341*$C$6/$C$8)</f>
        <v>0</v>
      </c>
      <c r="E341" s="21" t="n">
        <f aca="false">IF(C341&lt;=0,0,MIN($C$12-D341,C341))</f>
        <v>0</v>
      </c>
      <c r="F341" s="21" t="n">
        <f aca="false">IF(C341&lt;=0,0,MIN($C$10,C341-E341))</f>
        <v>0</v>
      </c>
      <c r="G341" s="21" t="n">
        <f aca="false">D341+E341+F341</f>
        <v>0</v>
      </c>
      <c r="H341" s="21" t="n">
        <f aca="false">MAX(0,C341-E341-F341)</f>
        <v>0</v>
      </c>
    </row>
    <row r="342" customFormat="false" ht="15" hidden="false" customHeight="false" outlineLevel="0" collapsed="false">
      <c r="A342" s="22" t="n">
        <v>320</v>
      </c>
      <c r="B342" s="23" t="n">
        <f aca="false">EDATE(B341,12/$C$8)</f>
        <v>56005</v>
      </c>
      <c r="C342" s="24" t="n">
        <f aca="false">H341</f>
        <v>0</v>
      </c>
      <c r="D342" s="24" t="n">
        <f aca="false">IF(C342&lt;=0,0,C342*$C$6/$C$8)</f>
        <v>0</v>
      </c>
      <c r="E342" s="24" t="n">
        <f aca="false">IF(C342&lt;=0,0,MIN($C$12-D342,C342))</f>
        <v>0</v>
      </c>
      <c r="F342" s="24" t="n">
        <f aca="false">IF(C342&lt;=0,0,MIN($C$10,C342-E342))</f>
        <v>0</v>
      </c>
      <c r="G342" s="24" t="n">
        <f aca="false">D342+E342+F342</f>
        <v>0</v>
      </c>
      <c r="H342" s="24" t="n">
        <f aca="false">MAX(0,C342-E342-F342)</f>
        <v>0</v>
      </c>
    </row>
    <row r="343" customFormat="false" ht="15" hidden="false" customHeight="false" outlineLevel="0" collapsed="false">
      <c r="A343" s="19" t="n">
        <v>321</v>
      </c>
      <c r="B343" s="20" t="n">
        <f aca="false">EDATE(B342,12/$C$8)</f>
        <v>56036</v>
      </c>
      <c r="C343" s="21" t="n">
        <f aca="false">H342</f>
        <v>0</v>
      </c>
      <c r="D343" s="21" t="n">
        <f aca="false">IF(C343&lt;=0,0,C343*$C$6/$C$8)</f>
        <v>0</v>
      </c>
      <c r="E343" s="21" t="n">
        <f aca="false">IF(C343&lt;=0,0,MIN($C$12-D343,C343))</f>
        <v>0</v>
      </c>
      <c r="F343" s="21" t="n">
        <f aca="false">IF(C343&lt;=0,0,MIN($C$10,C343-E343))</f>
        <v>0</v>
      </c>
      <c r="G343" s="21" t="n">
        <f aca="false">D343+E343+F343</f>
        <v>0</v>
      </c>
      <c r="H343" s="21" t="n">
        <f aca="false">MAX(0,C343-E343-F343)</f>
        <v>0</v>
      </c>
    </row>
    <row r="344" customFormat="false" ht="15" hidden="false" customHeight="false" outlineLevel="0" collapsed="false">
      <c r="A344" s="22" t="n">
        <v>322</v>
      </c>
      <c r="B344" s="23" t="n">
        <f aca="false">EDATE(B343,12/$C$8)</f>
        <v>56066</v>
      </c>
      <c r="C344" s="24" t="n">
        <f aca="false">H343</f>
        <v>0</v>
      </c>
      <c r="D344" s="24" t="n">
        <f aca="false">IF(C344&lt;=0,0,C344*$C$6/$C$8)</f>
        <v>0</v>
      </c>
      <c r="E344" s="24" t="n">
        <f aca="false">IF(C344&lt;=0,0,MIN($C$12-D344,C344))</f>
        <v>0</v>
      </c>
      <c r="F344" s="24" t="n">
        <f aca="false">IF(C344&lt;=0,0,MIN($C$10,C344-E344))</f>
        <v>0</v>
      </c>
      <c r="G344" s="24" t="n">
        <f aca="false">D344+E344+F344</f>
        <v>0</v>
      </c>
      <c r="H344" s="24" t="n">
        <f aca="false">MAX(0,C344-E344-F344)</f>
        <v>0</v>
      </c>
    </row>
    <row r="345" customFormat="false" ht="15" hidden="false" customHeight="false" outlineLevel="0" collapsed="false">
      <c r="A345" s="19" t="n">
        <v>323</v>
      </c>
      <c r="B345" s="20" t="n">
        <f aca="false">EDATE(B344,12/$C$8)</f>
        <v>56097</v>
      </c>
      <c r="C345" s="21" t="n">
        <f aca="false">H344</f>
        <v>0</v>
      </c>
      <c r="D345" s="21" t="n">
        <f aca="false">IF(C345&lt;=0,0,C345*$C$6/$C$8)</f>
        <v>0</v>
      </c>
      <c r="E345" s="21" t="n">
        <f aca="false">IF(C345&lt;=0,0,MIN($C$12-D345,C345))</f>
        <v>0</v>
      </c>
      <c r="F345" s="21" t="n">
        <f aca="false">IF(C345&lt;=0,0,MIN($C$10,C345-E345))</f>
        <v>0</v>
      </c>
      <c r="G345" s="21" t="n">
        <f aca="false">D345+E345+F345</f>
        <v>0</v>
      </c>
      <c r="H345" s="21" t="n">
        <f aca="false">MAX(0,C345-E345-F345)</f>
        <v>0</v>
      </c>
    </row>
    <row r="346" customFormat="false" ht="15" hidden="false" customHeight="false" outlineLevel="0" collapsed="false">
      <c r="A346" s="22" t="n">
        <v>324</v>
      </c>
      <c r="B346" s="23" t="n">
        <f aca="false">EDATE(B345,12/$C$8)</f>
        <v>56128</v>
      </c>
      <c r="C346" s="24" t="n">
        <f aca="false">H345</f>
        <v>0</v>
      </c>
      <c r="D346" s="24" t="n">
        <f aca="false">IF(C346&lt;=0,0,C346*$C$6/$C$8)</f>
        <v>0</v>
      </c>
      <c r="E346" s="24" t="n">
        <f aca="false">IF(C346&lt;=0,0,MIN($C$12-D346,C346))</f>
        <v>0</v>
      </c>
      <c r="F346" s="24" t="n">
        <f aca="false">IF(C346&lt;=0,0,MIN($C$10,C346-E346))</f>
        <v>0</v>
      </c>
      <c r="G346" s="24" t="n">
        <f aca="false">D346+E346+F346</f>
        <v>0</v>
      </c>
      <c r="H346" s="24" t="n">
        <f aca="false">MAX(0,C346-E346-F346)</f>
        <v>0</v>
      </c>
    </row>
    <row r="347" customFormat="false" ht="15" hidden="false" customHeight="false" outlineLevel="0" collapsed="false">
      <c r="A347" s="19" t="n">
        <v>325</v>
      </c>
      <c r="B347" s="20" t="n">
        <f aca="false">EDATE(B346,12/$C$8)</f>
        <v>56158</v>
      </c>
      <c r="C347" s="21" t="n">
        <f aca="false">H346</f>
        <v>0</v>
      </c>
      <c r="D347" s="21" t="n">
        <f aca="false">IF(C347&lt;=0,0,C347*$C$6/$C$8)</f>
        <v>0</v>
      </c>
      <c r="E347" s="21" t="n">
        <f aca="false">IF(C347&lt;=0,0,MIN($C$12-D347,C347))</f>
        <v>0</v>
      </c>
      <c r="F347" s="21" t="n">
        <f aca="false">IF(C347&lt;=0,0,MIN($C$10,C347-E347))</f>
        <v>0</v>
      </c>
      <c r="G347" s="21" t="n">
        <f aca="false">D347+E347+F347</f>
        <v>0</v>
      </c>
      <c r="H347" s="21" t="n">
        <f aca="false">MAX(0,C347-E347-F347)</f>
        <v>0</v>
      </c>
    </row>
    <row r="348" customFormat="false" ht="15" hidden="false" customHeight="false" outlineLevel="0" collapsed="false">
      <c r="A348" s="22" t="n">
        <v>326</v>
      </c>
      <c r="B348" s="23" t="n">
        <f aca="false">EDATE(B347,12/$C$8)</f>
        <v>56189</v>
      </c>
      <c r="C348" s="24" t="n">
        <f aca="false">H347</f>
        <v>0</v>
      </c>
      <c r="D348" s="24" t="n">
        <f aca="false">IF(C348&lt;=0,0,C348*$C$6/$C$8)</f>
        <v>0</v>
      </c>
      <c r="E348" s="24" t="n">
        <f aca="false">IF(C348&lt;=0,0,MIN($C$12-D348,C348))</f>
        <v>0</v>
      </c>
      <c r="F348" s="24" t="n">
        <f aca="false">IF(C348&lt;=0,0,MIN($C$10,C348-E348))</f>
        <v>0</v>
      </c>
      <c r="G348" s="24" t="n">
        <f aca="false">D348+E348+F348</f>
        <v>0</v>
      </c>
      <c r="H348" s="24" t="n">
        <f aca="false">MAX(0,C348-E348-F348)</f>
        <v>0</v>
      </c>
    </row>
    <row r="349" customFormat="false" ht="15" hidden="false" customHeight="false" outlineLevel="0" collapsed="false">
      <c r="A349" s="19" t="n">
        <v>327</v>
      </c>
      <c r="B349" s="20" t="n">
        <f aca="false">EDATE(B348,12/$C$8)</f>
        <v>56219</v>
      </c>
      <c r="C349" s="21" t="n">
        <f aca="false">H348</f>
        <v>0</v>
      </c>
      <c r="D349" s="21" t="n">
        <f aca="false">IF(C349&lt;=0,0,C349*$C$6/$C$8)</f>
        <v>0</v>
      </c>
      <c r="E349" s="21" t="n">
        <f aca="false">IF(C349&lt;=0,0,MIN($C$12-D349,C349))</f>
        <v>0</v>
      </c>
      <c r="F349" s="21" t="n">
        <f aca="false">IF(C349&lt;=0,0,MIN($C$10,C349-E349))</f>
        <v>0</v>
      </c>
      <c r="G349" s="21" t="n">
        <f aca="false">D349+E349+F349</f>
        <v>0</v>
      </c>
      <c r="H349" s="21" t="n">
        <f aca="false">MAX(0,C349-E349-F349)</f>
        <v>0</v>
      </c>
    </row>
    <row r="350" customFormat="false" ht="15" hidden="false" customHeight="false" outlineLevel="0" collapsed="false">
      <c r="A350" s="22" t="n">
        <v>328</v>
      </c>
      <c r="B350" s="23" t="n">
        <f aca="false">EDATE(B349,12/$C$8)</f>
        <v>56250</v>
      </c>
      <c r="C350" s="24" t="n">
        <f aca="false">H349</f>
        <v>0</v>
      </c>
      <c r="D350" s="24" t="n">
        <f aca="false">IF(C350&lt;=0,0,C350*$C$6/$C$8)</f>
        <v>0</v>
      </c>
      <c r="E350" s="24" t="n">
        <f aca="false">IF(C350&lt;=0,0,MIN($C$12-D350,C350))</f>
        <v>0</v>
      </c>
      <c r="F350" s="24" t="n">
        <f aca="false">IF(C350&lt;=0,0,MIN($C$10,C350-E350))</f>
        <v>0</v>
      </c>
      <c r="G350" s="24" t="n">
        <f aca="false">D350+E350+F350</f>
        <v>0</v>
      </c>
      <c r="H350" s="24" t="n">
        <f aca="false">MAX(0,C350-E350-F350)</f>
        <v>0</v>
      </c>
    </row>
    <row r="351" customFormat="false" ht="15" hidden="false" customHeight="false" outlineLevel="0" collapsed="false">
      <c r="A351" s="19" t="n">
        <v>329</v>
      </c>
      <c r="B351" s="20" t="n">
        <f aca="false">EDATE(B350,12/$C$8)</f>
        <v>56281</v>
      </c>
      <c r="C351" s="21" t="n">
        <f aca="false">H350</f>
        <v>0</v>
      </c>
      <c r="D351" s="21" t="n">
        <f aca="false">IF(C351&lt;=0,0,C351*$C$6/$C$8)</f>
        <v>0</v>
      </c>
      <c r="E351" s="21" t="n">
        <f aca="false">IF(C351&lt;=0,0,MIN($C$12-D351,C351))</f>
        <v>0</v>
      </c>
      <c r="F351" s="21" t="n">
        <f aca="false">IF(C351&lt;=0,0,MIN($C$10,C351-E351))</f>
        <v>0</v>
      </c>
      <c r="G351" s="21" t="n">
        <f aca="false">D351+E351+F351</f>
        <v>0</v>
      </c>
      <c r="H351" s="21" t="n">
        <f aca="false">MAX(0,C351-E351-F351)</f>
        <v>0</v>
      </c>
    </row>
    <row r="352" customFormat="false" ht="15" hidden="false" customHeight="false" outlineLevel="0" collapsed="false">
      <c r="A352" s="22" t="n">
        <v>330</v>
      </c>
      <c r="B352" s="23" t="n">
        <f aca="false">EDATE(B351,12/$C$8)</f>
        <v>56309</v>
      </c>
      <c r="C352" s="24" t="n">
        <f aca="false">H351</f>
        <v>0</v>
      </c>
      <c r="D352" s="24" t="n">
        <f aca="false">IF(C352&lt;=0,0,C352*$C$6/$C$8)</f>
        <v>0</v>
      </c>
      <c r="E352" s="24" t="n">
        <f aca="false">IF(C352&lt;=0,0,MIN($C$12-D352,C352))</f>
        <v>0</v>
      </c>
      <c r="F352" s="24" t="n">
        <f aca="false">IF(C352&lt;=0,0,MIN($C$10,C352-E352))</f>
        <v>0</v>
      </c>
      <c r="G352" s="24" t="n">
        <f aca="false">D352+E352+F352</f>
        <v>0</v>
      </c>
      <c r="H352" s="24" t="n">
        <f aca="false">MAX(0,C352-E352-F352)</f>
        <v>0</v>
      </c>
    </row>
    <row r="353" customFormat="false" ht="15" hidden="false" customHeight="false" outlineLevel="0" collapsed="false">
      <c r="A353" s="19" t="n">
        <v>331</v>
      </c>
      <c r="B353" s="20" t="n">
        <f aca="false">EDATE(B352,12/$C$8)</f>
        <v>56340</v>
      </c>
      <c r="C353" s="21" t="n">
        <f aca="false">H352</f>
        <v>0</v>
      </c>
      <c r="D353" s="21" t="n">
        <f aca="false">IF(C353&lt;=0,0,C353*$C$6/$C$8)</f>
        <v>0</v>
      </c>
      <c r="E353" s="21" t="n">
        <f aca="false">IF(C353&lt;=0,0,MIN($C$12-D353,C353))</f>
        <v>0</v>
      </c>
      <c r="F353" s="21" t="n">
        <f aca="false">IF(C353&lt;=0,0,MIN($C$10,C353-E353))</f>
        <v>0</v>
      </c>
      <c r="G353" s="21" t="n">
        <f aca="false">D353+E353+F353</f>
        <v>0</v>
      </c>
      <c r="H353" s="21" t="n">
        <f aca="false">MAX(0,C353-E353-F353)</f>
        <v>0</v>
      </c>
    </row>
    <row r="354" customFormat="false" ht="15" hidden="false" customHeight="false" outlineLevel="0" collapsed="false">
      <c r="A354" s="22" t="n">
        <v>332</v>
      </c>
      <c r="B354" s="23" t="n">
        <f aca="false">EDATE(B353,12/$C$8)</f>
        <v>56370</v>
      </c>
      <c r="C354" s="24" t="n">
        <f aca="false">H353</f>
        <v>0</v>
      </c>
      <c r="D354" s="24" t="n">
        <f aca="false">IF(C354&lt;=0,0,C354*$C$6/$C$8)</f>
        <v>0</v>
      </c>
      <c r="E354" s="24" t="n">
        <f aca="false">IF(C354&lt;=0,0,MIN($C$12-D354,C354))</f>
        <v>0</v>
      </c>
      <c r="F354" s="24" t="n">
        <f aca="false">IF(C354&lt;=0,0,MIN($C$10,C354-E354))</f>
        <v>0</v>
      </c>
      <c r="G354" s="24" t="n">
        <f aca="false">D354+E354+F354</f>
        <v>0</v>
      </c>
      <c r="H354" s="24" t="n">
        <f aca="false">MAX(0,C354-E354-F354)</f>
        <v>0</v>
      </c>
    </row>
    <row r="355" customFormat="false" ht="15" hidden="false" customHeight="false" outlineLevel="0" collapsed="false">
      <c r="A355" s="19" t="n">
        <v>333</v>
      </c>
      <c r="B355" s="20" t="n">
        <f aca="false">EDATE(B354,12/$C$8)</f>
        <v>56401</v>
      </c>
      <c r="C355" s="21" t="n">
        <f aca="false">H354</f>
        <v>0</v>
      </c>
      <c r="D355" s="21" t="n">
        <f aca="false">IF(C355&lt;=0,0,C355*$C$6/$C$8)</f>
        <v>0</v>
      </c>
      <c r="E355" s="21" t="n">
        <f aca="false">IF(C355&lt;=0,0,MIN($C$12-D355,C355))</f>
        <v>0</v>
      </c>
      <c r="F355" s="21" t="n">
        <f aca="false">IF(C355&lt;=0,0,MIN($C$10,C355-E355))</f>
        <v>0</v>
      </c>
      <c r="G355" s="21" t="n">
        <f aca="false">D355+E355+F355</f>
        <v>0</v>
      </c>
      <c r="H355" s="21" t="n">
        <f aca="false">MAX(0,C355-E355-F355)</f>
        <v>0</v>
      </c>
    </row>
    <row r="356" customFormat="false" ht="15" hidden="false" customHeight="false" outlineLevel="0" collapsed="false">
      <c r="A356" s="22" t="n">
        <v>334</v>
      </c>
      <c r="B356" s="23" t="n">
        <f aca="false">EDATE(B355,12/$C$8)</f>
        <v>56431</v>
      </c>
      <c r="C356" s="24" t="n">
        <f aca="false">H355</f>
        <v>0</v>
      </c>
      <c r="D356" s="24" t="n">
        <f aca="false">IF(C356&lt;=0,0,C356*$C$6/$C$8)</f>
        <v>0</v>
      </c>
      <c r="E356" s="24" t="n">
        <f aca="false">IF(C356&lt;=0,0,MIN($C$12-D356,C356))</f>
        <v>0</v>
      </c>
      <c r="F356" s="24" t="n">
        <f aca="false">IF(C356&lt;=0,0,MIN($C$10,C356-E356))</f>
        <v>0</v>
      </c>
      <c r="G356" s="24" t="n">
        <f aca="false">D356+E356+F356</f>
        <v>0</v>
      </c>
      <c r="H356" s="24" t="n">
        <f aca="false">MAX(0,C356-E356-F356)</f>
        <v>0</v>
      </c>
    </row>
    <row r="357" customFormat="false" ht="15" hidden="false" customHeight="false" outlineLevel="0" collapsed="false">
      <c r="A357" s="19" t="n">
        <v>335</v>
      </c>
      <c r="B357" s="20" t="n">
        <f aca="false">EDATE(B356,12/$C$8)</f>
        <v>56462</v>
      </c>
      <c r="C357" s="21" t="n">
        <f aca="false">H356</f>
        <v>0</v>
      </c>
      <c r="D357" s="21" t="n">
        <f aca="false">IF(C357&lt;=0,0,C357*$C$6/$C$8)</f>
        <v>0</v>
      </c>
      <c r="E357" s="21" t="n">
        <f aca="false">IF(C357&lt;=0,0,MIN($C$12-D357,C357))</f>
        <v>0</v>
      </c>
      <c r="F357" s="21" t="n">
        <f aca="false">IF(C357&lt;=0,0,MIN($C$10,C357-E357))</f>
        <v>0</v>
      </c>
      <c r="G357" s="21" t="n">
        <f aca="false">D357+E357+F357</f>
        <v>0</v>
      </c>
      <c r="H357" s="21" t="n">
        <f aca="false">MAX(0,C357-E357-F357)</f>
        <v>0</v>
      </c>
    </row>
    <row r="358" customFormat="false" ht="15" hidden="false" customHeight="false" outlineLevel="0" collapsed="false">
      <c r="A358" s="22" t="n">
        <v>336</v>
      </c>
      <c r="B358" s="23" t="n">
        <f aca="false">EDATE(B357,12/$C$8)</f>
        <v>56493</v>
      </c>
      <c r="C358" s="24" t="n">
        <f aca="false">H357</f>
        <v>0</v>
      </c>
      <c r="D358" s="24" t="n">
        <f aca="false">IF(C358&lt;=0,0,C358*$C$6/$C$8)</f>
        <v>0</v>
      </c>
      <c r="E358" s="24" t="n">
        <f aca="false">IF(C358&lt;=0,0,MIN($C$12-D358,C358))</f>
        <v>0</v>
      </c>
      <c r="F358" s="24" t="n">
        <f aca="false">IF(C358&lt;=0,0,MIN($C$10,C358-E358))</f>
        <v>0</v>
      </c>
      <c r="G358" s="24" t="n">
        <f aca="false">D358+E358+F358</f>
        <v>0</v>
      </c>
      <c r="H358" s="24" t="n">
        <f aca="false">MAX(0,C358-E358-F358)</f>
        <v>0</v>
      </c>
    </row>
    <row r="359" customFormat="false" ht="15" hidden="false" customHeight="false" outlineLevel="0" collapsed="false">
      <c r="A359" s="19" t="n">
        <v>337</v>
      </c>
      <c r="B359" s="20" t="n">
        <f aca="false">EDATE(B358,12/$C$8)</f>
        <v>56523</v>
      </c>
      <c r="C359" s="21" t="n">
        <f aca="false">H358</f>
        <v>0</v>
      </c>
      <c r="D359" s="21" t="n">
        <f aca="false">IF(C359&lt;=0,0,C359*$C$6/$C$8)</f>
        <v>0</v>
      </c>
      <c r="E359" s="21" t="n">
        <f aca="false">IF(C359&lt;=0,0,MIN($C$12-D359,C359))</f>
        <v>0</v>
      </c>
      <c r="F359" s="21" t="n">
        <f aca="false">IF(C359&lt;=0,0,MIN($C$10,C359-E359))</f>
        <v>0</v>
      </c>
      <c r="G359" s="21" t="n">
        <f aca="false">D359+E359+F359</f>
        <v>0</v>
      </c>
      <c r="H359" s="21" t="n">
        <f aca="false">MAX(0,C359-E359-F359)</f>
        <v>0</v>
      </c>
    </row>
    <row r="360" customFormat="false" ht="15" hidden="false" customHeight="false" outlineLevel="0" collapsed="false">
      <c r="A360" s="22" t="n">
        <v>338</v>
      </c>
      <c r="B360" s="23" t="n">
        <f aca="false">EDATE(B359,12/$C$8)</f>
        <v>56554</v>
      </c>
      <c r="C360" s="24" t="n">
        <f aca="false">H359</f>
        <v>0</v>
      </c>
      <c r="D360" s="24" t="n">
        <f aca="false">IF(C360&lt;=0,0,C360*$C$6/$C$8)</f>
        <v>0</v>
      </c>
      <c r="E360" s="24" t="n">
        <f aca="false">IF(C360&lt;=0,0,MIN($C$12-D360,C360))</f>
        <v>0</v>
      </c>
      <c r="F360" s="24" t="n">
        <f aca="false">IF(C360&lt;=0,0,MIN($C$10,C360-E360))</f>
        <v>0</v>
      </c>
      <c r="G360" s="24" t="n">
        <f aca="false">D360+E360+F360</f>
        <v>0</v>
      </c>
      <c r="H360" s="24" t="n">
        <f aca="false">MAX(0,C360-E360-F360)</f>
        <v>0</v>
      </c>
    </row>
    <row r="361" customFormat="false" ht="15" hidden="false" customHeight="false" outlineLevel="0" collapsed="false">
      <c r="A361" s="19" t="n">
        <v>339</v>
      </c>
      <c r="B361" s="20" t="n">
        <f aca="false">EDATE(B360,12/$C$8)</f>
        <v>56584</v>
      </c>
      <c r="C361" s="21" t="n">
        <f aca="false">H360</f>
        <v>0</v>
      </c>
      <c r="D361" s="21" t="n">
        <f aca="false">IF(C361&lt;=0,0,C361*$C$6/$C$8)</f>
        <v>0</v>
      </c>
      <c r="E361" s="21" t="n">
        <f aca="false">IF(C361&lt;=0,0,MIN($C$12-D361,C361))</f>
        <v>0</v>
      </c>
      <c r="F361" s="21" t="n">
        <f aca="false">IF(C361&lt;=0,0,MIN($C$10,C361-E361))</f>
        <v>0</v>
      </c>
      <c r="G361" s="21" t="n">
        <f aca="false">D361+E361+F361</f>
        <v>0</v>
      </c>
      <c r="H361" s="21" t="n">
        <f aca="false">MAX(0,C361-E361-F361)</f>
        <v>0</v>
      </c>
    </row>
    <row r="362" customFormat="false" ht="15" hidden="false" customHeight="false" outlineLevel="0" collapsed="false">
      <c r="A362" s="22" t="n">
        <v>340</v>
      </c>
      <c r="B362" s="23" t="n">
        <f aca="false">EDATE(B361,12/$C$8)</f>
        <v>56615</v>
      </c>
      <c r="C362" s="24" t="n">
        <f aca="false">H361</f>
        <v>0</v>
      </c>
      <c r="D362" s="24" t="n">
        <f aca="false">IF(C362&lt;=0,0,C362*$C$6/$C$8)</f>
        <v>0</v>
      </c>
      <c r="E362" s="24" t="n">
        <f aca="false">IF(C362&lt;=0,0,MIN($C$12-D362,C362))</f>
        <v>0</v>
      </c>
      <c r="F362" s="24" t="n">
        <f aca="false">IF(C362&lt;=0,0,MIN($C$10,C362-E362))</f>
        <v>0</v>
      </c>
      <c r="G362" s="24" t="n">
        <f aca="false">D362+E362+F362</f>
        <v>0</v>
      </c>
      <c r="H362" s="24" t="n">
        <f aca="false">MAX(0,C362-E362-F362)</f>
        <v>0</v>
      </c>
    </row>
    <row r="363" customFormat="false" ht="15" hidden="false" customHeight="false" outlineLevel="0" collapsed="false">
      <c r="A363" s="19" t="n">
        <v>341</v>
      </c>
      <c r="B363" s="20" t="n">
        <f aca="false">EDATE(B362,12/$C$8)</f>
        <v>56646</v>
      </c>
      <c r="C363" s="21" t="n">
        <f aca="false">H362</f>
        <v>0</v>
      </c>
      <c r="D363" s="21" t="n">
        <f aca="false">IF(C363&lt;=0,0,C363*$C$6/$C$8)</f>
        <v>0</v>
      </c>
      <c r="E363" s="21" t="n">
        <f aca="false">IF(C363&lt;=0,0,MIN($C$12-D363,C363))</f>
        <v>0</v>
      </c>
      <c r="F363" s="21" t="n">
        <f aca="false">IF(C363&lt;=0,0,MIN($C$10,C363-E363))</f>
        <v>0</v>
      </c>
      <c r="G363" s="21" t="n">
        <f aca="false">D363+E363+F363</f>
        <v>0</v>
      </c>
      <c r="H363" s="21" t="n">
        <f aca="false">MAX(0,C363-E363-F363)</f>
        <v>0</v>
      </c>
    </row>
    <row r="364" customFormat="false" ht="15" hidden="false" customHeight="false" outlineLevel="0" collapsed="false">
      <c r="A364" s="22" t="n">
        <v>342</v>
      </c>
      <c r="B364" s="23" t="n">
        <f aca="false">EDATE(B363,12/$C$8)</f>
        <v>56674</v>
      </c>
      <c r="C364" s="24" t="n">
        <f aca="false">H363</f>
        <v>0</v>
      </c>
      <c r="D364" s="24" t="n">
        <f aca="false">IF(C364&lt;=0,0,C364*$C$6/$C$8)</f>
        <v>0</v>
      </c>
      <c r="E364" s="24" t="n">
        <f aca="false">IF(C364&lt;=0,0,MIN($C$12-D364,C364))</f>
        <v>0</v>
      </c>
      <c r="F364" s="24" t="n">
        <f aca="false">IF(C364&lt;=0,0,MIN($C$10,C364-E364))</f>
        <v>0</v>
      </c>
      <c r="G364" s="24" t="n">
        <f aca="false">D364+E364+F364</f>
        <v>0</v>
      </c>
      <c r="H364" s="24" t="n">
        <f aca="false">MAX(0,C364-E364-F364)</f>
        <v>0</v>
      </c>
    </row>
    <row r="365" customFormat="false" ht="15" hidden="false" customHeight="false" outlineLevel="0" collapsed="false">
      <c r="A365" s="19" t="n">
        <v>343</v>
      </c>
      <c r="B365" s="20" t="n">
        <f aca="false">EDATE(B364,12/$C$8)</f>
        <v>56705</v>
      </c>
      <c r="C365" s="21" t="n">
        <f aca="false">H364</f>
        <v>0</v>
      </c>
      <c r="D365" s="21" t="n">
        <f aca="false">IF(C365&lt;=0,0,C365*$C$6/$C$8)</f>
        <v>0</v>
      </c>
      <c r="E365" s="21" t="n">
        <f aca="false">IF(C365&lt;=0,0,MIN($C$12-D365,C365))</f>
        <v>0</v>
      </c>
      <c r="F365" s="21" t="n">
        <f aca="false">IF(C365&lt;=0,0,MIN($C$10,C365-E365))</f>
        <v>0</v>
      </c>
      <c r="G365" s="21" t="n">
        <f aca="false">D365+E365+F365</f>
        <v>0</v>
      </c>
      <c r="H365" s="21" t="n">
        <f aca="false">MAX(0,C365-E365-F365)</f>
        <v>0</v>
      </c>
    </row>
    <row r="366" customFormat="false" ht="15" hidden="false" customHeight="false" outlineLevel="0" collapsed="false">
      <c r="A366" s="22" t="n">
        <v>344</v>
      </c>
      <c r="B366" s="23" t="n">
        <f aca="false">EDATE(B365,12/$C$8)</f>
        <v>56735</v>
      </c>
      <c r="C366" s="24" t="n">
        <f aca="false">H365</f>
        <v>0</v>
      </c>
      <c r="D366" s="24" t="n">
        <f aca="false">IF(C366&lt;=0,0,C366*$C$6/$C$8)</f>
        <v>0</v>
      </c>
      <c r="E366" s="24" t="n">
        <f aca="false">IF(C366&lt;=0,0,MIN($C$12-D366,C366))</f>
        <v>0</v>
      </c>
      <c r="F366" s="24" t="n">
        <f aca="false">IF(C366&lt;=0,0,MIN($C$10,C366-E366))</f>
        <v>0</v>
      </c>
      <c r="G366" s="24" t="n">
        <f aca="false">D366+E366+F366</f>
        <v>0</v>
      </c>
      <c r="H366" s="24" t="n">
        <f aca="false">MAX(0,C366-E366-F366)</f>
        <v>0</v>
      </c>
    </row>
    <row r="367" customFormat="false" ht="15" hidden="false" customHeight="false" outlineLevel="0" collapsed="false">
      <c r="A367" s="19" t="n">
        <v>345</v>
      </c>
      <c r="B367" s="20" t="n">
        <f aca="false">EDATE(B366,12/$C$8)</f>
        <v>56766</v>
      </c>
      <c r="C367" s="21" t="n">
        <f aca="false">H366</f>
        <v>0</v>
      </c>
      <c r="D367" s="21" t="n">
        <f aca="false">IF(C367&lt;=0,0,C367*$C$6/$C$8)</f>
        <v>0</v>
      </c>
      <c r="E367" s="21" t="n">
        <f aca="false">IF(C367&lt;=0,0,MIN($C$12-D367,C367))</f>
        <v>0</v>
      </c>
      <c r="F367" s="21" t="n">
        <f aca="false">IF(C367&lt;=0,0,MIN($C$10,C367-E367))</f>
        <v>0</v>
      </c>
      <c r="G367" s="21" t="n">
        <f aca="false">D367+E367+F367</f>
        <v>0</v>
      </c>
      <c r="H367" s="21" t="n">
        <f aca="false">MAX(0,C367-E367-F367)</f>
        <v>0</v>
      </c>
    </row>
    <row r="368" customFormat="false" ht="15" hidden="false" customHeight="false" outlineLevel="0" collapsed="false">
      <c r="A368" s="22" t="n">
        <v>346</v>
      </c>
      <c r="B368" s="23" t="n">
        <f aca="false">EDATE(B367,12/$C$8)</f>
        <v>56796</v>
      </c>
      <c r="C368" s="24" t="n">
        <f aca="false">H367</f>
        <v>0</v>
      </c>
      <c r="D368" s="24" t="n">
        <f aca="false">IF(C368&lt;=0,0,C368*$C$6/$C$8)</f>
        <v>0</v>
      </c>
      <c r="E368" s="24" t="n">
        <f aca="false">IF(C368&lt;=0,0,MIN($C$12-D368,C368))</f>
        <v>0</v>
      </c>
      <c r="F368" s="24" t="n">
        <f aca="false">IF(C368&lt;=0,0,MIN($C$10,C368-E368))</f>
        <v>0</v>
      </c>
      <c r="G368" s="24" t="n">
        <f aca="false">D368+E368+F368</f>
        <v>0</v>
      </c>
      <c r="H368" s="24" t="n">
        <f aca="false">MAX(0,C368-E368-F368)</f>
        <v>0</v>
      </c>
    </row>
    <row r="369" customFormat="false" ht="15" hidden="false" customHeight="false" outlineLevel="0" collapsed="false">
      <c r="A369" s="19" t="n">
        <v>347</v>
      </c>
      <c r="B369" s="20" t="n">
        <f aca="false">EDATE(B368,12/$C$8)</f>
        <v>56827</v>
      </c>
      <c r="C369" s="21" t="n">
        <f aca="false">H368</f>
        <v>0</v>
      </c>
      <c r="D369" s="21" t="n">
        <f aca="false">IF(C369&lt;=0,0,C369*$C$6/$C$8)</f>
        <v>0</v>
      </c>
      <c r="E369" s="21" t="n">
        <f aca="false">IF(C369&lt;=0,0,MIN($C$12-D369,C369))</f>
        <v>0</v>
      </c>
      <c r="F369" s="21" t="n">
        <f aca="false">IF(C369&lt;=0,0,MIN($C$10,C369-E369))</f>
        <v>0</v>
      </c>
      <c r="G369" s="21" t="n">
        <f aca="false">D369+E369+F369</f>
        <v>0</v>
      </c>
      <c r="H369" s="21" t="n">
        <f aca="false">MAX(0,C369-E369-F369)</f>
        <v>0</v>
      </c>
    </row>
    <row r="370" customFormat="false" ht="15" hidden="false" customHeight="false" outlineLevel="0" collapsed="false">
      <c r="A370" s="22" t="n">
        <v>348</v>
      </c>
      <c r="B370" s="23" t="n">
        <f aca="false">EDATE(B369,12/$C$8)</f>
        <v>56858</v>
      </c>
      <c r="C370" s="24" t="n">
        <f aca="false">H369</f>
        <v>0</v>
      </c>
      <c r="D370" s="24" t="n">
        <f aca="false">IF(C370&lt;=0,0,C370*$C$6/$C$8)</f>
        <v>0</v>
      </c>
      <c r="E370" s="24" t="n">
        <f aca="false">IF(C370&lt;=0,0,MIN($C$12-D370,C370))</f>
        <v>0</v>
      </c>
      <c r="F370" s="24" t="n">
        <f aca="false">IF(C370&lt;=0,0,MIN($C$10,C370-E370))</f>
        <v>0</v>
      </c>
      <c r="G370" s="24" t="n">
        <f aca="false">D370+E370+F370</f>
        <v>0</v>
      </c>
      <c r="H370" s="24" t="n">
        <f aca="false">MAX(0,C370-E370-F370)</f>
        <v>0</v>
      </c>
    </row>
    <row r="371" customFormat="false" ht="15" hidden="false" customHeight="false" outlineLevel="0" collapsed="false">
      <c r="A371" s="19" t="n">
        <v>349</v>
      </c>
      <c r="B371" s="20" t="n">
        <f aca="false">EDATE(B370,12/$C$8)</f>
        <v>56888</v>
      </c>
      <c r="C371" s="21" t="n">
        <f aca="false">H370</f>
        <v>0</v>
      </c>
      <c r="D371" s="21" t="n">
        <f aca="false">IF(C371&lt;=0,0,C371*$C$6/$C$8)</f>
        <v>0</v>
      </c>
      <c r="E371" s="21" t="n">
        <f aca="false">IF(C371&lt;=0,0,MIN($C$12-D371,C371))</f>
        <v>0</v>
      </c>
      <c r="F371" s="21" t="n">
        <f aca="false">IF(C371&lt;=0,0,MIN($C$10,C371-E371))</f>
        <v>0</v>
      </c>
      <c r="G371" s="21" t="n">
        <f aca="false">D371+E371+F371</f>
        <v>0</v>
      </c>
      <c r="H371" s="21" t="n">
        <f aca="false">MAX(0,C371-E371-F371)</f>
        <v>0</v>
      </c>
    </row>
    <row r="372" customFormat="false" ht="15" hidden="false" customHeight="false" outlineLevel="0" collapsed="false">
      <c r="A372" s="22" t="n">
        <v>350</v>
      </c>
      <c r="B372" s="23" t="n">
        <f aca="false">EDATE(B371,12/$C$8)</f>
        <v>56919</v>
      </c>
      <c r="C372" s="24" t="n">
        <f aca="false">H371</f>
        <v>0</v>
      </c>
      <c r="D372" s="24" t="n">
        <f aca="false">IF(C372&lt;=0,0,C372*$C$6/$C$8)</f>
        <v>0</v>
      </c>
      <c r="E372" s="24" t="n">
        <f aca="false">IF(C372&lt;=0,0,MIN($C$12-D372,C372))</f>
        <v>0</v>
      </c>
      <c r="F372" s="24" t="n">
        <f aca="false">IF(C372&lt;=0,0,MIN($C$10,C372-E372))</f>
        <v>0</v>
      </c>
      <c r="G372" s="24" t="n">
        <f aca="false">D372+E372+F372</f>
        <v>0</v>
      </c>
      <c r="H372" s="24" t="n">
        <f aca="false">MAX(0,C372-E372-F372)</f>
        <v>0</v>
      </c>
    </row>
    <row r="373" customFormat="false" ht="15" hidden="false" customHeight="false" outlineLevel="0" collapsed="false">
      <c r="A373" s="19" t="n">
        <v>351</v>
      </c>
      <c r="B373" s="20" t="n">
        <f aca="false">EDATE(B372,12/$C$8)</f>
        <v>56949</v>
      </c>
      <c r="C373" s="21" t="n">
        <f aca="false">H372</f>
        <v>0</v>
      </c>
      <c r="D373" s="21" t="n">
        <f aca="false">IF(C373&lt;=0,0,C373*$C$6/$C$8)</f>
        <v>0</v>
      </c>
      <c r="E373" s="21" t="n">
        <f aca="false">IF(C373&lt;=0,0,MIN($C$12-D373,C373))</f>
        <v>0</v>
      </c>
      <c r="F373" s="21" t="n">
        <f aca="false">IF(C373&lt;=0,0,MIN($C$10,C373-E373))</f>
        <v>0</v>
      </c>
      <c r="G373" s="21" t="n">
        <f aca="false">D373+E373+F373</f>
        <v>0</v>
      </c>
      <c r="H373" s="21" t="n">
        <f aca="false">MAX(0,C373-E373-F373)</f>
        <v>0</v>
      </c>
    </row>
    <row r="374" customFormat="false" ht="15" hidden="false" customHeight="false" outlineLevel="0" collapsed="false">
      <c r="A374" s="22" t="n">
        <v>352</v>
      </c>
      <c r="B374" s="23" t="n">
        <f aca="false">EDATE(B373,12/$C$8)</f>
        <v>56980</v>
      </c>
      <c r="C374" s="24" t="n">
        <f aca="false">H373</f>
        <v>0</v>
      </c>
      <c r="D374" s="24" t="n">
        <f aca="false">IF(C374&lt;=0,0,C374*$C$6/$C$8)</f>
        <v>0</v>
      </c>
      <c r="E374" s="24" t="n">
        <f aca="false">IF(C374&lt;=0,0,MIN($C$12-D374,C374))</f>
        <v>0</v>
      </c>
      <c r="F374" s="24" t="n">
        <f aca="false">IF(C374&lt;=0,0,MIN($C$10,C374-E374))</f>
        <v>0</v>
      </c>
      <c r="G374" s="24" t="n">
        <f aca="false">D374+E374+F374</f>
        <v>0</v>
      </c>
      <c r="H374" s="24" t="n">
        <f aca="false">MAX(0,C374-E374-F374)</f>
        <v>0</v>
      </c>
    </row>
    <row r="375" customFormat="false" ht="15" hidden="false" customHeight="false" outlineLevel="0" collapsed="false">
      <c r="A375" s="19" t="n">
        <v>353</v>
      </c>
      <c r="B375" s="20" t="n">
        <f aca="false">EDATE(B374,12/$C$8)</f>
        <v>57011</v>
      </c>
      <c r="C375" s="21" t="n">
        <f aca="false">H374</f>
        <v>0</v>
      </c>
      <c r="D375" s="21" t="n">
        <f aca="false">IF(C375&lt;=0,0,C375*$C$6/$C$8)</f>
        <v>0</v>
      </c>
      <c r="E375" s="21" t="n">
        <f aca="false">IF(C375&lt;=0,0,MIN($C$12-D375,C375))</f>
        <v>0</v>
      </c>
      <c r="F375" s="21" t="n">
        <f aca="false">IF(C375&lt;=0,0,MIN($C$10,C375-E375))</f>
        <v>0</v>
      </c>
      <c r="G375" s="21" t="n">
        <f aca="false">D375+E375+F375</f>
        <v>0</v>
      </c>
      <c r="H375" s="21" t="n">
        <f aca="false">MAX(0,C375-E375-F375)</f>
        <v>0</v>
      </c>
    </row>
    <row r="376" customFormat="false" ht="15" hidden="false" customHeight="false" outlineLevel="0" collapsed="false">
      <c r="A376" s="22" t="n">
        <v>354</v>
      </c>
      <c r="B376" s="23" t="n">
        <f aca="false">EDATE(B375,12/$C$8)</f>
        <v>57040</v>
      </c>
      <c r="C376" s="24" t="n">
        <f aca="false">H375</f>
        <v>0</v>
      </c>
      <c r="D376" s="24" t="n">
        <f aca="false">IF(C376&lt;=0,0,C376*$C$6/$C$8)</f>
        <v>0</v>
      </c>
      <c r="E376" s="24" t="n">
        <f aca="false">IF(C376&lt;=0,0,MIN($C$12-D376,C376))</f>
        <v>0</v>
      </c>
      <c r="F376" s="24" t="n">
        <f aca="false">IF(C376&lt;=0,0,MIN($C$10,C376-E376))</f>
        <v>0</v>
      </c>
      <c r="G376" s="24" t="n">
        <f aca="false">D376+E376+F376</f>
        <v>0</v>
      </c>
      <c r="H376" s="24" t="n">
        <f aca="false">MAX(0,C376-E376-F376)</f>
        <v>0</v>
      </c>
    </row>
    <row r="377" customFormat="false" ht="15" hidden="false" customHeight="false" outlineLevel="0" collapsed="false">
      <c r="A377" s="19" t="n">
        <v>355</v>
      </c>
      <c r="B377" s="20" t="n">
        <f aca="false">EDATE(B376,12/$C$8)</f>
        <v>57071</v>
      </c>
      <c r="C377" s="21" t="n">
        <f aca="false">H376</f>
        <v>0</v>
      </c>
      <c r="D377" s="21" t="n">
        <f aca="false">IF(C377&lt;=0,0,C377*$C$6/$C$8)</f>
        <v>0</v>
      </c>
      <c r="E377" s="21" t="n">
        <f aca="false">IF(C377&lt;=0,0,MIN($C$12-D377,C377))</f>
        <v>0</v>
      </c>
      <c r="F377" s="21" t="n">
        <f aca="false">IF(C377&lt;=0,0,MIN($C$10,C377-E377))</f>
        <v>0</v>
      </c>
      <c r="G377" s="21" t="n">
        <f aca="false">D377+E377+F377</f>
        <v>0</v>
      </c>
      <c r="H377" s="21" t="n">
        <f aca="false">MAX(0,C377-E377-F377)</f>
        <v>0</v>
      </c>
    </row>
    <row r="378" customFormat="false" ht="15" hidden="false" customHeight="false" outlineLevel="0" collapsed="false">
      <c r="A378" s="22" t="n">
        <v>356</v>
      </c>
      <c r="B378" s="23" t="n">
        <f aca="false">EDATE(B377,12/$C$8)</f>
        <v>57101</v>
      </c>
      <c r="C378" s="24" t="n">
        <f aca="false">H377</f>
        <v>0</v>
      </c>
      <c r="D378" s="24" t="n">
        <f aca="false">IF(C378&lt;=0,0,C378*$C$6/$C$8)</f>
        <v>0</v>
      </c>
      <c r="E378" s="24" t="n">
        <f aca="false">IF(C378&lt;=0,0,MIN($C$12-D378,C378))</f>
        <v>0</v>
      </c>
      <c r="F378" s="24" t="n">
        <f aca="false">IF(C378&lt;=0,0,MIN($C$10,C378-E378))</f>
        <v>0</v>
      </c>
      <c r="G378" s="24" t="n">
        <f aca="false">D378+E378+F378</f>
        <v>0</v>
      </c>
      <c r="H378" s="24" t="n">
        <f aca="false">MAX(0,C378-E378-F378)</f>
        <v>0</v>
      </c>
    </row>
    <row r="379" customFormat="false" ht="15" hidden="false" customHeight="false" outlineLevel="0" collapsed="false">
      <c r="A379" s="19" t="n">
        <v>357</v>
      </c>
      <c r="B379" s="20" t="n">
        <f aca="false">EDATE(B378,12/$C$8)</f>
        <v>57132</v>
      </c>
      <c r="C379" s="21" t="n">
        <f aca="false">H378</f>
        <v>0</v>
      </c>
      <c r="D379" s="21" t="n">
        <f aca="false">IF(C379&lt;=0,0,C379*$C$6/$C$8)</f>
        <v>0</v>
      </c>
      <c r="E379" s="21" t="n">
        <f aca="false">IF(C379&lt;=0,0,MIN($C$12-D379,C379))</f>
        <v>0</v>
      </c>
      <c r="F379" s="21" t="n">
        <f aca="false">IF(C379&lt;=0,0,MIN($C$10,C379-E379))</f>
        <v>0</v>
      </c>
      <c r="G379" s="21" t="n">
        <f aca="false">D379+E379+F379</f>
        <v>0</v>
      </c>
      <c r="H379" s="21" t="n">
        <f aca="false">MAX(0,C379-E379-F379)</f>
        <v>0</v>
      </c>
    </row>
    <row r="380" customFormat="false" ht="15" hidden="false" customHeight="false" outlineLevel="0" collapsed="false">
      <c r="A380" s="22" t="n">
        <v>358</v>
      </c>
      <c r="B380" s="23" t="n">
        <f aca="false">EDATE(B379,12/$C$8)</f>
        <v>57162</v>
      </c>
      <c r="C380" s="24" t="n">
        <f aca="false">H379</f>
        <v>0</v>
      </c>
      <c r="D380" s="24" t="n">
        <f aca="false">IF(C380&lt;=0,0,C380*$C$6/$C$8)</f>
        <v>0</v>
      </c>
      <c r="E380" s="24" t="n">
        <f aca="false">IF(C380&lt;=0,0,MIN($C$12-D380,C380))</f>
        <v>0</v>
      </c>
      <c r="F380" s="24" t="n">
        <f aca="false">IF(C380&lt;=0,0,MIN($C$10,C380-E380))</f>
        <v>0</v>
      </c>
      <c r="G380" s="24" t="n">
        <f aca="false">D380+E380+F380</f>
        <v>0</v>
      </c>
      <c r="H380" s="24" t="n">
        <f aca="false">MAX(0,C380-E380-F380)</f>
        <v>0</v>
      </c>
    </row>
    <row r="381" customFormat="false" ht="15" hidden="false" customHeight="false" outlineLevel="0" collapsed="false">
      <c r="A381" s="19" t="n">
        <v>359</v>
      </c>
      <c r="B381" s="20" t="n">
        <f aca="false">EDATE(B380,12/$C$8)</f>
        <v>57193</v>
      </c>
      <c r="C381" s="21" t="n">
        <f aca="false">H380</f>
        <v>0</v>
      </c>
      <c r="D381" s="21" t="n">
        <f aca="false">IF(C381&lt;=0,0,C381*$C$6/$C$8)</f>
        <v>0</v>
      </c>
      <c r="E381" s="21" t="n">
        <f aca="false">IF(C381&lt;=0,0,MIN($C$12-D381,C381))</f>
        <v>0</v>
      </c>
      <c r="F381" s="21" t="n">
        <f aca="false">IF(C381&lt;=0,0,MIN($C$10,C381-E381))</f>
        <v>0</v>
      </c>
      <c r="G381" s="21" t="n">
        <f aca="false">D381+E381+F381</f>
        <v>0</v>
      </c>
      <c r="H381" s="21" t="n">
        <f aca="false">MAX(0,C381-E381-F381)</f>
        <v>0</v>
      </c>
    </row>
    <row r="382" customFormat="false" ht="15" hidden="false" customHeight="false" outlineLevel="0" collapsed="false">
      <c r="A382" s="22" t="n">
        <v>360</v>
      </c>
      <c r="B382" s="23" t="n">
        <f aca="false">EDATE(B381,12/$C$8)</f>
        <v>57224</v>
      </c>
      <c r="C382" s="24" t="n">
        <f aca="false">H381</f>
        <v>0</v>
      </c>
      <c r="D382" s="24" t="n">
        <f aca="false">IF(C382&lt;=0,0,C382*$C$6/$C$8)</f>
        <v>0</v>
      </c>
      <c r="E382" s="24" t="n">
        <f aca="false">IF(C382&lt;=0,0,MIN($C$12-D382,C382))</f>
        <v>0</v>
      </c>
      <c r="F382" s="24" t="n">
        <f aca="false">IF(C382&lt;=0,0,MIN($C$10,C382-E382))</f>
        <v>0</v>
      </c>
      <c r="G382" s="24" t="n">
        <f aca="false">D382+E382+F382</f>
        <v>0</v>
      </c>
      <c r="H382" s="24" t="n">
        <f aca="false">MAX(0,C382-E382-F382)</f>
        <v>0</v>
      </c>
    </row>
    <row r="386" customFormat="false" ht="27.75" hidden="false" customHeight="true" outlineLevel="0" collapsed="false">
      <c r="A386" s="25" t="s">
        <v>26</v>
      </c>
      <c r="B386" s="25"/>
      <c r="C386" s="25"/>
      <c r="D386" s="25"/>
      <c r="E386" s="25"/>
      <c r="F386" s="25"/>
      <c r="G386" s="25"/>
      <c r="H386" s="25"/>
    </row>
  </sheetData>
  <mergeCells count="5">
    <mergeCell ref="A1:H1"/>
    <mergeCell ref="A2:H2"/>
    <mergeCell ref="A4:H4"/>
    <mergeCell ref="A21:H21"/>
    <mergeCell ref="A386:H38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2026-09-06T21:51:50Z</dcterms:created>
  <dc:creator>openpyxl</dc:creator>
  <dc:description/>
  <dc:language>en-US</dc:language>
  <cp:lastModifiedBy/>
  <dcterms:modified xsi:type="dcterms:W3CDTF">2026-09-06T21:52:00Z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