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Monthly Inputs" sheetId="2" state="visible" r:id="rId4"/>
    <sheet name="Calculations" sheetId="3" state="visible" r:id="rId5"/>
    <sheet name="Dashboard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<sst xmlns="http://schemas.openxmlformats.org/spreadsheetml/2006/main" count="77" uniqueCount="63">
  <si>
    <t xml:space="preserve">Small Business KPI Dashboard</t>
  </si>
  <si>
    <t xml:space="preserve">A free template from AnalystNook — analystnook.com</t>
  </si>
  <si>
    <t xml:space="preserve">How this workbook is organized</t>
  </si>
  <si>
    <t xml:space="preserve">1. Monthly Inputs — enter your own numbers here. Revenue, costs and cash balance only; everything else calculates automatically.</t>
  </si>
  <si>
    <t xml:space="preserve">2. Calculations — the formulas that turn your raw numbers into margins, growth rates, burn rate and runway. You shouldn't need to edit this tab.</t>
  </si>
  <si>
    <t xml:space="preserve">3. Dashboard — the finished, presentation-ready view: scorecards + charts, built entirely from formulas so it updates the moment you change an input.</t>
  </si>
  <si>
    <t xml:space="preserve">Color legend (used throughout)</t>
  </si>
  <si>
    <t xml:space="preserve">Blue text = a hardcoded input. These are the only cells you should ever type over.</t>
  </si>
  <si>
    <t xml:space="preserve">Black text = a formula. Leave these alone — they recalculate automatically.</t>
  </si>
  <si>
    <t xml:space="preserve">Green text = a formula that pulls a value from another tab.</t>
  </si>
  <si>
    <t xml:space="preserve">Getting started</t>
  </si>
  <si>
    <t xml:space="preserve">Replace the 12 months of sample data on the 'Monthly Inputs' tab with your own actuals (or a full year of budget/forecast numbers).</t>
  </si>
  <si>
    <t xml:space="preserve">The 'Dashboard' tab needs no editing at all — every number and chart on it is already wired to 'Monthly Inputs' through 'Calculations'.</t>
  </si>
  <si>
    <t xml:space="preserve">The sample data belongs to a fictional service business and is there only to show you what a completed dashboard looks like.</t>
  </si>
  <si>
    <t xml:space="preserve">Full walkthrough of how every KPI is calculated, and why these particular six were chosen:</t>
  </si>
  <si>
    <t xml:space="preserve">https://analystnook.com/small-business-kpi-dashboard-excel-template/</t>
  </si>
  <si>
    <t xml:space="preserve">Monthly Inputs</t>
  </si>
  <si>
    <t xml:space="preserve">Sample data shown (fictional service business). Overwrite the blue cells with your own numbers.</t>
  </si>
  <si>
    <t xml:space="preserve">Input cell</t>
  </si>
  <si>
    <t xml:space="preserve">Month</t>
  </si>
  <si>
    <t xml:space="preserve">Jan-26</t>
  </si>
  <si>
    <t xml:space="preserve">Feb-26</t>
  </si>
  <si>
    <t xml:space="preserve">Mar-26</t>
  </si>
  <si>
    <t xml:space="preserve">Apr-26</t>
  </si>
  <si>
    <t xml:space="preserve">May-26</t>
  </si>
  <si>
    <t xml:space="preserve">Jun-26</t>
  </si>
  <si>
    <t xml:space="preserve">Jul-26</t>
  </si>
  <si>
    <t xml:space="preserve">Aug-26</t>
  </si>
  <si>
    <t xml:space="preserve">Sep-26</t>
  </si>
  <si>
    <t xml:space="preserve">Oct-26</t>
  </si>
  <si>
    <t xml:space="preserve">Nov-26</t>
  </si>
  <si>
    <t xml:space="preserve">Dec-26</t>
  </si>
  <si>
    <t xml:space="preserve">Revenue</t>
  </si>
  <si>
    <t xml:space="preserve">Cost of Goods Sold (contractors/materials)</t>
  </si>
  <si>
    <t xml:space="preserve">Payroll</t>
  </si>
  <si>
    <t xml:space="preserve">Rent &amp; Utilities</t>
  </si>
  <si>
    <t xml:space="preserve">Marketing &amp; Ads</t>
  </si>
  <si>
    <t xml:space="preserve">Software &amp; Tools</t>
  </si>
  <si>
    <t xml:space="preserve">Other Operating Costs</t>
  </si>
  <si>
    <t xml:space="preserve">Cash Balance (end of month)</t>
  </si>
  <si>
    <t xml:space="preserve">New Customers Acquired</t>
  </si>
  <si>
    <t xml:space="preserve">Calculations</t>
  </si>
  <si>
    <t xml:space="preserve">Everything below is a formula pulling from 'Monthly Inputs'. Nothing here should be typed over.</t>
  </si>
  <si>
    <t xml:space="preserve">Total Operating Expenses</t>
  </si>
  <si>
    <t xml:space="preserve">Gross Profit</t>
  </si>
  <si>
    <t xml:space="preserve">Gross Margin %</t>
  </si>
  <si>
    <t xml:space="preserve">Net Profit</t>
  </si>
  <si>
    <t xml:space="preserve">Net Margin %</t>
  </si>
  <si>
    <t xml:space="preserve">MoM Revenue Growth %</t>
  </si>
  <si>
    <t xml:space="preserve">-</t>
  </si>
  <si>
    <t xml:space="preserve">Monthly Net Burn</t>
  </si>
  <si>
    <t xml:space="preserve">Trailing 3-Month Avg Burn</t>
  </si>
  <si>
    <t xml:space="preserve">Cash Runway (Months)</t>
  </si>
  <si>
    <t xml:space="preserve">Customer Acquisition Cost (CAC)</t>
  </si>
  <si>
    <t xml:space="preserve">Operating Expense Ratio</t>
  </si>
  <si>
    <t xml:space="preserve">Sample business — 12 trailing months (Jan-26 through Dec-26)</t>
  </si>
  <si>
    <t xml:space="preserve">REVENUE (DEC-26)</t>
  </si>
  <si>
    <t xml:space="preserve">NET MARGIN</t>
  </si>
  <si>
    <t xml:space="preserve">GROSS MARGIN</t>
  </si>
  <si>
    <t xml:space="preserve">MOM REVENUE GROWTH</t>
  </si>
  <si>
    <t xml:space="preserve">CASH RUNWAY</t>
  </si>
  <si>
    <t xml:space="preserve">CAC (LATEST MONTH)</t>
  </si>
  <si>
    <t xml:space="preserve">Full walkthrough: analystnook.com/small-business-kpi-dashboard-excel-template/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</si>
</sst>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\$#,##0;&quot;($&quot;#,##0\);\-"/>
    <numFmt numFmtId="166" formatCode="#,##0;\(#,##0\);\-"/>
    <numFmt numFmtId="167" formatCode="0.0%;\(0.0%\);\-"/>
    <numFmt numFmtId="168" formatCode="0.0&quot; mo&quot;"/>
    <numFmt numFmtId="169" formatCode="0%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1A2B4C"/>
      <name val="Arial"/>
      <family val="0"/>
      <charset val="1"/>
    </font>
    <font>
      <i val="true"/>
      <sz val="11"/>
      <color rgb="FF595959"/>
      <name val="Arial"/>
      <family val="0"/>
      <charset val="1"/>
    </font>
    <font>
      <b val="true"/>
      <sz val="12"/>
      <color rgb="FF1A2B4C"/>
      <name val="Arial"/>
      <family val="0"/>
      <charset val="1"/>
    </font>
    <font>
      <sz val="10.5"/>
      <color rgb="FF000000"/>
      <name val="Arial"/>
      <family val="0"/>
      <charset val="1"/>
    </font>
    <font>
      <sz val="11"/>
      <color rgb="FF0000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sz val="11"/>
      <color rgb="FF008000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0"/>
      <color rgb="FF595959"/>
      <name val="Arial"/>
      <family val="0"/>
      <charset val="1"/>
    </font>
    <font>
      <b val="true"/>
      <sz val="20"/>
      <color rgb="FF1A2B4C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1A2B4C"/>
        <bgColor rgb="FF003366"/>
      </patternFill>
    </fill>
    <fill>
      <patternFill patternType="solid">
        <fgColor rgb="FFF2F4F7"/>
        <bgColor rgb="FFF9F9F9"/>
      </patternFill>
    </fill>
    <fill>
      <patternFill patternType="solid">
        <fgColor rgb="FFFFFFFF"/>
        <bgColor rgb="FFF9F9F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2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4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14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4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14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78787"/>
      <rgbColor rgb="FF9999FF"/>
      <rgbColor rgb="FFBE4B48"/>
      <rgbColor rgb="FFF9F9F9"/>
      <rgbColor rgb="FFF2F4F7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A7EBB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4F81BD"/>
      <rgbColor rgb="FF003300"/>
      <rgbColor rgb="FF333300"/>
      <rgbColor rgb="FF993300"/>
      <rgbColor rgb="FFC0504D"/>
      <rgbColor rgb="FF333399"/>
      <rgbColor rgb="FF1A2B4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Revenue vs. Total Operating Expenses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'Monthly Inputs'!A6</c:f>
              <c:strCache>
                <c:ptCount val="1"/>
                <c:pt idx="0">
                  <c:v>Revenue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Calculations!$B$5:$M$5</c:f>
              <c:strCache>
                <c:ptCount val="12"/>
                <c:pt idx="0">
                  <c:v>Jan-26</c:v>
                </c:pt>
                <c:pt idx="1">
                  <c:v>Feb-26</c:v>
                </c:pt>
                <c:pt idx="2">
                  <c:v>Mar-26</c:v>
                </c:pt>
                <c:pt idx="3">
                  <c:v>Apr-26</c:v>
                </c:pt>
                <c:pt idx="4">
                  <c:v>May-26</c:v>
                </c:pt>
                <c:pt idx="5">
                  <c:v>Jun-26</c:v>
                </c:pt>
                <c:pt idx="6">
                  <c:v>Jul-26</c:v>
                </c:pt>
                <c:pt idx="7">
                  <c:v>Aug-26</c:v>
                </c:pt>
                <c:pt idx="8">
                  <c:v>Sep-26</c:v>
                </c:pt>
                <c:pt idx="9">
                  <c:v>Oct-26</c:v>
                </c:pt>
                <c:pt idx="10">
                  <c:v>Nov-26</c:v>
                </c:pt>
                <c:pt idx="11">
                  <c:v>Dec-26</c:v>
                </c:pt>
              </c:strCache>
            </c:strRef>
          </c:cat>
          <c:val>
            <c:numRef>
              <c:f>'Monthly Inputs'!$B$6:$M$6</c:f>
              <c:numCache>
                <c:formatCode>\$#,##0;"($"#,##0\);\-</c:formatCode>
                <c:ptCount val="12"/>
                <c:pt idx="0">
                  <c:v>18000</c:v>
                </c:pt>
                <c:pt idx="1">
                  <c:v>19500</c:v>
                </c:pt>
                <c:pt idx="2">
                  <c:v>21000</c:v>
                </c:pt>
                <c:pt idx="3">
                  <c:v>20500</c:v>
                </c:pt>
                <c:pt idx="4">
                  <c:v>23000</c:v>
                </c:pt>
                <c:pt idx="5">
                  <c:v>24500</c:v>
                </c:pt>
                <c:pt idx="6">
                  <c:v>26000</c:v>
                </c:pt>
                <c:pt idx="7">
                  <c:v>25500</c:v>
                </c:pt>
                <c:pt idx="8">
                  <c:v>27500</c:v>
                </c:pt>
                <c:pt idx="9">
                  <c:v>29000</c:v>
                </c:pt>
                <c:pt idx="10">
                  <c:v>31000</c:v>
                </c:pt>
                <c:pt idx="11">
                  <c:v>33500</c:v>
                </c:pt>
              </c:numCache>
            </c:numRef>
          </c:val>
        </c:ser>
        <c:ser>
          <c:idx val="1"/>
          <c:order val="1"/>
          <c:tx>
            <c:strRef>
              <c:f>Calculations!A6</c:f>
              <c:strCache>
                <c:ptCount val="1"/>
                <c:pt idx="0">
                  <c:v>Total Operating Expenses</c:v>
                </c:pt>
              </c:strCache>
            </c:strRef>
          </c:tx>
          <c:spPr>
            <a:solidFill>
              <a:srgbClr val="c0504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Calculations!$B$5:$M$5</c:f>
              <c:strCache>
                <c:ptCount val="12"/>
                <c:pt idx="0">
                  <c:v>Jan-26</c:v>
                </c:pt>
                <c:pt idx="1">
                  <c:v>Feb-26</c:v>
                </c:pt>
                <c:pt idx="2">
                  <c:v>Mar-26</c:v>
                </c:pt>
                <c:pt idx="3">
                  <c:v>Apr-26</c:v>
                </c:pt>
                <c:pt idx="4">
                  <c:v>May-26</c:v>
                </c:pt>
                <c:pt idx="5">
                  <c:v>Jun-26</c:v>
                </c:pt>
                <c:pt idx="6">
                  <c:v>Jul-26</c:v>
                </c:pt>
                <c:pt idx="7">
                  <c:v>Aug-26</c:v>
                </c:pt>
                <c:pt idx="8">
                  <c:v>Sep-26</c:v>
                </c:pt>
                <c:pt idx="9">
                  <c:v>Oct-26</c:v>
                </c:pt>
                <c:pt idx="10">
                  <c:v>Nov-26</c:v>
                </c:pt>
                <c:pt idx="11">
                  <c:v>Dec-26</c:v>
                </c:pt>
              </c:strCache>
            </c:strRef>
          </c:cat>
          <c:val>
            <c:numRef>
              <c:f>Calculations!$B$6:$M$6</c:f>
              <c:numCache>
                <c:formatCode>\$#,##0;"($"#,##0\);\-</c:formatCode>
                <c:ptCount val="12"/>
                <c:pt idx="0">
                  <c:v>10030</c:v>
                </c:pt>
                <c:pt idx="1">
                  <c:v>10080</c:v>
                </c:pt>
                <c:pt idx="2">
                  <c:v>10300</c:v>
                </c:pt>
                <c:pt idx="3">
                  <c:v>10550</c:v>
                </c:pt>
                <c:pt idx="4">
                  <c:v>10620</c:v>
                </c:pt>
                <c:pt idx="5">
                  <c:v>10870</c:v>
                </c:pt>
                <c:pt idx="6">
                  <c:v>11590</c:v>
                </c:pt>
                <c:pt idx="7">
                  <c:v>11640</c:v>
                </c:pt>
                <c:pt idx="8">
                  <c:v>11760</c:v>
                </c:pt>
                <c:pt idx="9">
                  <c:v>12610</c:v>
                </c:pt>
                <c:pt idx="10">
                  <c:v>12780</c:v>
                </c:pt>
                <c:pt idx="11">
                  <c:v>13700</c:v>
                </c:pt>
              </c:numCache>
            </c:numRef>
          </c:val>
        </c:ser>
        <c:gapWidth val="150"/>
        <c:overlap val="0"/>
        <c:axId val="49287507"/>
        <c:axId val="58450212"/>
      </c:barChart>
      <c:catAx>
        <c:axId val="492875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8450212"/>
        <c:crosses val="autoZero"/>
        <c:auto val="1"/>
        <c:lblAlgn val="ctr"/>
        <c:lblOffset val="100"/>
        <c:noMultiLvlLbl val="0"/>
      </c:catAx>
      <c:valAx>
        <c:axId val="58450212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\$#,##0;&quot;($&quot;#,##0\);\-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9287507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Net Profit Trend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Calculations!A9</c:f>
              <c:strCache>
                <c:ptCount val="1"/>
                <c:pt idx="0">
                  <c:v>Net Profit</c:v>
                </c:pt>
              </c:strCache>
            </c:strRef>
          </c:tx>
          <c:spPr>
            <a:solidFill>
              <a:srgbClr val="4a7ebb"/>
            </a:solidFill>
            <a:ln w="47520">
              <a:solidFill>
                <a:srgbClr val="4a7ebb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Calculations!$B$5:$M$5</c:f>
              <c:strCache>
                <c:ptCount val="12"/>
                <c:pt idx="0">
                  <c:v>Jan-26</c:v>
                </c:pt>
                <c:pt idx="1">
                  <c:v>Feb-26</c:v>
                </c:pt>
                <c:pt idx="2">
                  <c:v>Mar-26</c:v>
                </c:pt>
                <c:pt idx="3">
                  <c:v>Apr-26</c:v>
                </c:pt>
                <c:pt idx="4">
                  <c:v>May-26</c:v>
                </c:pt>
                <c:pt idx="5">
                  <c:v>Jun-26</c:v>
                </c:pt>
                <c:pt idx="6">
                  <c:v>Jul-26</c:v>
                </c:pt>
                <c:pt idx="7">
                  <c:v>Aug-26</c:v>
                </c:pt>
                <c:pt idx="8">
                  <c:v>Sep-26</c:v>
                </c:pt>
                <c:pt idx="9">
                  <c:v>Oct-26</c:v>
                </c:pt>
                <c:pt idx="10">
                  <c:v>Nov-26</c:v>
                </c:pt>
                <c:pt idx="11">
                  <c:v>Dec-26</c:v>
                </c:pt>
              </c:strCache>
            </c:strRef>
          </c:cat>
          <c:val>
            <c:numRef>
              <c:f>Calculations!$B$9:$M$9</c:f>
              <c:numCache>
                <c:formatCode>\$#,##0;"($"#,##0\);\-</c:formatCode>
                <c:ptCount val="12"/>
                <c:pt idx="0">
                  <c:v>2070</c:v>
                </c:pt>
                <c:pt idx="1">
                  <c:v>3120</c:v>
                </c:pt>
                <c:pt idx="2">
                  <c:v>4000</c:v>
                </c:pt>
                <c:pt idx="3">
                  <c:v>3350</c:v>
                </c:pt>
                <c:pt idx="4">
                  <c:v>5080</c:v>
                </c:pt>
                <c:pt idx="5">
                  <c:v>5930</c:v>
                </c:pt>
                <c:pt idx="6">
                  <c:v>6310</c:v>
                </c:pt>
                <c:pt idx="7">
                  <c:v>5860</c:v>
                </c:pt>
                <c:pt idx="8">
                  <c:v>7240</c:v>
                </c:pt>
                <c:pt idx="9">
                  <c:v>7490</c:v>
                </c:pt>
                <c:pt idx="10">
                  <c:v>8720</c:v>
                </c:pt>
                <c:pt idx="11">
                  <c:v>9600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35982902"/>
        <c:axId val="11557100"/>
      </c:lineChart>
      <c:catAx>
        <c:axId val="3598290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1557100"/>
        <c:crosses val="autoZero"/>
        <c:auto val="1"/>
        <c:lblAlgn val="ctr"/>
        <c:lblOffset val="100"/>
        <c:noMultiLvlLbl val="0"/>
      </c:catAx>
      <c:valAx>
        <c:axId val="11557100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\$#,##0;&quot;($&quot;#,##0\);\-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5982902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Cash Balance Trend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'Monthly Inputs'!A13</c:f>
              <c:strCache>
                <c:ptCount val="1"/>
                <c:pt idx="0">
                  <c:v>Cash Balance (end of month)</c:v>
                </c:pt>
              </c:strCache>
            </c:strRef>
          </c:tx>
          <c:spPr>
            <a:solidFill>
              <a:srgbClr val="4a7ebb"/>
            </a:solidFill>
            <a:ln w="47520">
              <a:solidFill>
                <a:srgbClr val="4a7ebb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Calculations!$B$5:$M$5</c:f>
              <c:strCache>
                <c:ptCount val="12"/>
                <c:pt idx="0">
                  <c:v>Jan-26</c:v>
                </c:pt>
                <c:pt idx="1">
                  <c:v>Feb-26</c:v>
                </c:pt>
                <c:pt idx="2">
                  <c:v>Mar-26</c:v>
                </c:pt>
                <c:pt idx="3">
                  <c:v>Apr-26</c:v>
                </c:pt>
                <c:pt idx="4">
                  <c:v>May-26</c:v>
                </c:pt>
                <c:pt idx="5">
                  <c:v>Jun-26</c:v>
                </c:pt>
                <c:pt idx="6">
                  <c:v>Jul-26</c:v>
                </c:pt>
                <c:pt idx="7">
                  <c:v>Aug-26</c:v>
                </c:pt>
                <c:pt idx="8">
                  <c:v>Sep-26</c:v>
                </c:pt>
                <c:pt idx="9">
                  <c:v>Oct-26</c:v>
                </c:pt>
                <c:pt idx="10">
                  <c:v>Nov-26</c:v>
                </c:pt>
                <c:pt idx="11">
                  <c:v>Dec-26</c:v>
                </c:pt>
              </c:strCache>
            </c:strRef>
          </c:cat>
          <c:val>
            <c:numRef>
              <c:f>'Monthly Inputs'!$B$13:$M$13</c:f>
              <c:numCache>
                <c:formatCode>\$#,##0;"($"#,##0\);\-</c:formatCode>
                <c:ptCount val="12"/>
                <c:pt idx="0">
                  <c:v>14200</c:v>
                </c:pt>
                <c:pt idx="1">
                  <c:v>15100</c:v>
                </c:pt>
                <c:pt idx="2">
                  <c:v>16400</c:v>
                </c:pt>
                <c:pt idx="3">
                  <c:v>17200</c:v>
                </c:pt>
                <c:pt idx="4">
                  <c:v>18900</c:v>
                </c:pt>
                <c:pt idx="5">
                  <c:v>20300</c:v>
                </c:pt>
                <c:pt idx="6">
                  <c:v>21600</c:v>
                </c:pt>
                <c:pt idx="7">
                  <c:v>22400</c:v>
                </c:pt>
                <c:pt idx="8">
                  <c:v>24100</c:v>
                </c:pt>
                <c:pt idx="9">
                  <c:v>25800</c:v>
                </c:pt>
                <c:pt idx="10">
                  <c:v>28100</c:v>
                </c:pt>
                <c:pt idx="11">
                  <c:v>31200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36885124"/>
        <c:axId val="20172316"/>
      </c:lineChart>
      <c:catAx>
        <c:axId val="368851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0172316"/>
        <c:crosses val="autoZero"/>
        <c:auto val="1"/>
        <c:lblAlgn val="ctr"/>
        <c:lblOffset val="100"/>
        <c:noMultiLvlLbl val="0"/>
      </c:catAx>
      <c:valAx>
        <c:axId val="2017231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\$#,##0;&quot;($&quot;#,##0\);\-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6885124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Gross Margin % vs. Net Margin %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Calculations!A8</c:f>
              <c:strCache>
                <c:ptCount val="1"/>
                <c:pt idx="0">
                  <c:v>Gross Margin %</c:v>
                </c:pt>
              </c:strCache>
            </c:strRef>
          </c:tx>
          <c:spPr>
            <a:solidFill>
              <a:srgbClr val="4a7ebb"/>
            </a:solidFill>
            <a:ln w="47520">
              <a:solidFill>
                <a:srgbClr val="4a7ebb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Calculations!$B$5:$M$5</c:f>
              <c:strCache>
                <c:ptCount val="12"/>
                <c:pt idx="0">
                  <c:v>Jan-26</c:v>
                </c:pt>
                <c:pt idx="1">
                  <c:v>Feb-26</c:v>
                </c:pt>
                <c:pt idx="2">
                  <c:v>Mar-26</c:v>
                </c:pt>
                <c:pt idx="3">
                  <c:v>Apr-26</c:v>
                </c:pt>
                <c:pt idx="4">
                  <c:v>May-26</c:v>
                </c:pt>
                <c:pt idx="5">
                  <c:v>Jun-26</c:v>
                </c:pt>
                <c:pt idx="6">
                  <c:v>Jul-26</c:v>
                </c:pt>
                <c:pt idx="7">
                  <c:v>Aug-26</c:v>
                </c:pt>
                <c:pt idx="8">
                  <c:v>Sep-26</c:v>
                </c:pt>
                <c:pt idx="9">
                  <c:v>Oct-26</c:v>
                </c:pt>
                <c:pt idx="10">
                  <c:v>Nov-26</c:v>
                </c:pt>
                <c:pt idx="11">
                  <c:v>Dec-26</c:v>
                </c:pt>
              </c:strCache>
            </c:strRef>
          </c:cat>
          <c:val>
            <c:numRef>
              <c:f>Calculations!$B$8:$M$8</c:f>
              <c:numCache>
                <c:formatCode>0.0%;\(0.0%\);\-</c:formatCode>
                <c:ptCount val="12"/>
                <c:pt idx="0">
                  <c:v>0.672222222222222</c:v>
                </c:pt>
                <c:pt idx="1">
                  <c:v>0.676923076923077</c:v>
                </c:pt>
                <c:pt idx="2">
                  <c:v>0.680952380952381</c:v>
                </c:pt>
                <c:pt idx="3">
                  <c:v>0.678048780487805</c:v>
                </c:pt>
                <c:pt idx="4">
                  <c:v>0.682608695652174</c:v>
                </c:pt>
                <c:pt idx="5">
                  <c:v>0.685714285714286</c:v>
                </c:pt>
                <c:pt idx="6">
                  <c:v>0.688461538461539</c:v>
                </c:pt>
                <c:pt idx="7">
                  <c:v>0.686274509803922</c:v>
                </c:pt>
                <c:pt idx="8">
                  <c:v>0.690909090909091</c:v>
                </c:pt>
                <c:pt idx="9">
                  <c:v>0.693103448275862</c:v>
                </c:pt>
                <c:pt idx="10">
                  <c:v>0.693548387096774</c:v>
                </c:pt>
                <c:pt idx="11">
                  <c:v>0.695522388059702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Calculations!A10</c:f>
              <c:strCache>
                <c:ptCount val="1"/>
                <c:pt idx="0">
                  <c:v>Net Margin %</c:v>
                </c:pt>
              </c:strCache>
            </c:strRef>
          </c:tx>
          <c:spPr>
            <a:solidFill>
              <a:srgbClr val="be4b48"/>
            </a:solidFill>
            <a:ln w="47520">
              <a:solidFill>
                <a:srgbClr val="be4b48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Calculations!$B$5:$M$5</c:f>
              <c:strCache>
                <c:ptCount val="12"/>
                <c:pt idx="0">
                  <c:v>Jan-26</c:v>
                </c:pt>
                <c:pt idx="1">
                  <c:v>Feb-26</c:v>
                </c:pt>
                <c:pt idx="2">
                  <c:v>Mar-26</c:v>
                </c:pt>
                <c:pt idx="3">
                  <c:v>Apr-26</c:v>
                </c:pt>
                <c:pt idx="4">
                  <c:v>May-26</c:v>
                </c:pt>
                <c:pt idx="5">
                  <c:v>Jun-26</c:v>
                </c:pt>
                <c:pt idx="6">
                  <c:v>Jul-26</c:v>
                </c:pt>
                <c:pt idx="7">
                  <c:v>Aug-26</c:v>
                </c:pt>
                <c:pt idx="8">
                  <c:v>Sep-26</c:v>
                </c:pt>
                <c:pt idx="9">
                  <c:v>Oct-26</c:v>
                </c:pt>
                <c:pt idx="10">
                  <c:v>Nov-26</c:v>
                </c:pt>
                <c:pt idx="11">
                  <c:v>Dec-26</c:v>
                </c:pt>
              </c:strCache>
            </c:strRef>
          </c:cat>
          <c:val>
            <c:numRef>
              <c:f>Calculations!$B$10:$M$10</c:f>
              <c:numCache>
                <c:formatCode>0.0%;\(0.0%\);\-</c:formatCode>
                <c:ptCount val="12"/>
                <c:pt idx="0">
                  <c:v>0.115</c:v>
                </c:pt>
                <c:pt idx="1">
                  <c:v>0.16</c:v>
                </c:pt>
                <c:pt idx="2">
                  <c:v>0.19047619047619</c:v>
                </c:pt>
                <c:pt idx="3">
                  <c:v>0.163414634146341</c:v>
                </c:pt>
                <c:pt idx="4">
                  <c:v>0.220869565217391</c:v>
                </c:pt>
                <c:pt idx="5">
                  <c:v>0.242040816326531</c:v>
                </c:pt>
                <c:pt idx="6">
                  <c:v>0.242692307692308</c:v>
                </c:pt>
                <c:pt idx="7">
                  <c:v>0.229803921568627</c:v>
                </c:pt>
                <c:pt idx="8">
                  <c:v>0.263272727272727</c:v>
                </c:pt>
                <c:pt idx="9">
                  <c:v>0.258275862068966</c:v>
                </c:pt>
                <c:pt idx="10">
                  <c:v>0.281290322580645</c:v>
                </c:pt>
                <c:pt idx="11">
                  <c:v>0.286567164179105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17843898"/>
        <c:axId val="61994618"/>
      </c:lineChart>
      <c:catAx>
        <c:axId val="1784389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1994618"/>
        <c:crosses val="autoZero"/>
        <c:auto val="1"/>
        <c:lblAlgn val="ctr"/>
        <c:lblOffset val="100"/>
        <c:noMultiLvlLbl val="0"/>
      </c:catAx>
      <c:valAx>
        <c:axId val="61994618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7843898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8</xdr:row>
      <xdr:rowOff>101160</xdr:rowOff>
    </xdr:from>
    <xdr:to>
      <xdr:col>7</xdr:col>
      <xdr:colOff>111600</xdr:colOff>
      <xdr:row>23</xdr:row>
      <xdr:rowOff>123120</xdr:rowOff>
    </xdr:to>
    <xdr:graphicFrame>
      <xdr:nvGraphicFramePr>
        <xdr:cNvPr id="0" name="Chart 1"/>
        <xdr:cNvGraphicFramePr/>
      </xdr:nvGraphicFramePr>
      <xdr:xfrm>
        <a:off x="141120" y="1743120"/>
        <a:ext cx="539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0</xdr:colOff>
      <xdr:row>8</xdr:row>
      <xdr:rowOff>101160</xdr:rowOff>
    </xdr:from>
    <xdr:to>
      <xdr:col>13</xdr:col>
      <xdr:colOff>111240</xdr:colOff>
      <xdr:row>23</xdr:row>
      <xdr:rowOff>123120</xdr:rowOff>
    </xdr:to>
    <xdr:graphicFrame>
      <xdr:nvGraphicFramePr>
        <xdr:cNvPr id="1" name="Chart 2"/>
        <xdr:cNvGraphicFramePr/>
      </xdr:nvGraphicFramePr>
      <xdr:xfrm>
        <a:off x="5429160" y="1743120"/>
        <a:ext cx="539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25</xdr:row>
      <xdr:rowOff>101160</xdr:rowOff>
    </xdr:from>
    <xdr:to>
      <xdr:col>7</xdr:col>
      <xdr:colOff>111600</xdr:colOff>
      <xdr:row>40</xdr:row>
      <xdr:rowOff>123120</xdr:rowOff>
    </xdr:to>
    <xdr:graphicFrame>
      <xdr:nvGraphicFramePr>
        <xdr:cNvPr id="2" name="Chart 3"/>
        <xdr:cNvGraphicFramePr/>
      </xdr:nvGraphicFramePr>
      <xdr:xfrm>
        <a:off x="141120" y="4981680"/>
        <a:ext cx="539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7</xdr:col>
      <xdr:colOff>0</xdr:colOff>
      <xdr:row>25</xdr:row>
      <xdr:rowOff>101160</xdr:rowOff>
    </xdr:from>
    <xdr:to>
      <xdr:col>13</xdr:col>
      <xdr:colOff>111240</xdr:colOff>
      <xdr:row>40</xdr:row>
      <xdr:rowOff>123120</xdr:rowOff>
    </xdr:to>
    <xdr:graphicFrame>
      <xdr:nvGraphicFramePr>
        <xdr:cNvPr id="3" name="Chart 4"/>
        <xdr:cNvGraphicFramePr/>
      </xdr:nvGraphicFramePr>
      <xdr:xfrm>
        <a:off x="5429160" y="4981680"/>
        <a:ext cx="539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0"/>
  </cols>
  <sheetData>
    <row r="2" customFormat="false" ht="22.0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 t="s">
        <v>2</v>
      </c>
    </row>
    <row r="6" customFormat="false" ht="25.35" hidden="false" customHeight="false" outlineLevel="0" collapsed="false">
      <c r="B6" s="4" t="s">
        <v>3</v>
      </c>
    </row>
    <row r="7" customFormat="false" ht="25.35" hidden="false" customHeight="false" outlineLevel="0" collapsed="false">
      <c r="B7" s="4" t="s">
        <v>4</v>
      </c>
    </row>
    <row r="8" customFormat="false" ht="25.35" hidden="false" customHeight="false" outlineLevel="0" collapsed="false">
      <c r="B8" s="4" t="s">
        <v>5</v>
      </c>
    </row>
    <row r="9" customFormat="false" ht="15" hidden="false" customHeight="false" outlineLevel="0" collapsed="false">
      <c r="B9" s="4"/>
    </row>
    <row r="10" customFormat="false" ht="15" hidden="false" customHeight="false" outlineLevel="0" collapsed="false">
      <c r="B10" s="3" t="s">
        <v>6</v>
      </c>
    </row>
    <row r="11" customFormat="false" ht="15" hidden="false" customHeight="false" outlineLevel="0" collapsed="false">
      <c r="B11" s="4" t="s">
        <v>7</v>
      </c>
    </row>
    <row r="12" customFormat="false" ht="15" hidden="false" customHeight="false" outlineLevel="0" collapsed="false">
      <c r="B12" s="4" t="s">
        <v>8</v>
      </c>
    </row>
    <row r="13" customFormat="false" ht="15" hidden="false" customHeight="false" outlineLevel="0" collapsed="false">
      <c r="B13" s="4" t="s">
        <v>9</v>
      </c>
    </row>
    <row r="14" customFormat="false" ht="15" hidden="false" customHeight="false" outlineLevel="0" collapsed="false">
      <c r="B14" s="4"/>
    </row>
    <row r="15" customFormat="false" ht="15" hidden="false" customHeight="false" outlineLevel="0" collapsed="false">
      <c r="B15" s="3" t="s">
        <v>10</v>
      </c>
    </row>
    <row r="16" customFormat="false" ht="25.35" hidden="false" customHeight="false" outlineLevel="0" collapsed="false">
      <c r="B16" s="4" t="s">
        <v>11</v>
      </c>
    </row>
    <row r="17" customFormat="false" ht="25.35" hidden="false" customHeight="false" outlineLevel="0" collapsed="false">
      <c r="B17" s="4" t="s">
        <v>12</v>
      </c>
    </row>
    <row r="18" customFormat="false" ht="25.35" hidden="false" customHeight="false" outlineLevel="0" collapsed="false">
      <c r="B18" s="4" t="s">
        <v>13</v>
      </c>
    </row>
    <row r="19" customFormat="false" ht="15" hidden="false" customHeight="false" outlineLevel="0" collapsed="false">
      <c r="B19" s="4"/>
    </row>
    <row r="20" customFormat="false" ht="15" hidden="false" customHeight="false" outlineLevel="0" collapsed="false">
      <c r="B20" s="3" t="s">
        <v>14</v>
      </c>
    </row>
    <row r="21" customFormat="false" ht="15" hidden="false" customHeight="false" outlineLevel="0" collapsed="false">
      <c r="B21" s="4" t="s">
        <v>15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13" min="2" style="0" width="11"/>
  </cols>
  <sheetData>
    <row r="1" customFormat="false" ht="22.05" hidden="false" customHeight="false" outlineLevel="0" collapsed="false">
      <c r="A1" s="5" t="s">
        <v>16</v>
      </c>
      <c r="B1" s="5"/>
      <c r="C1" s="5"/>
      <c r="D1" s="5"/>
    </row>
    <row r="2" customFormat="false" ht="15" hidden="false" customHeight="false" outlineLevel="0" collapsed="false">
      <c r="A2" s="6" t="s">
        <v>17</v>
      </c>
      <c r="B2" s="6"/>
      <c r="C2" s="6"/>
      <c r="D2" s="6"/>
      <c r="E2" s="6"/>
      <c r="F2" s="6"/>
      <c r="G2" s="6"/>
      <c r="H2" s="6"/>
    </row>
    <row r="3" customFormat="false" ht="15" hidden="false" customHeight="false" outlineLevel="0" collapsed="false">
      <c r="A3" s="7" t="s">
        <v>18</v>
      </c>
    </row>
    <row r="5" customFormat="false" ht="15" hidden="false" customHeight="false" outlineLevel="0" collapsed="false">
      <c r="A5" s="8" t="s">
        <v>19</v>
      </c>
      <c r="B5" s="9" t="s">
        <v>20</v>
      </c>
      <c r="C5" s="9" t="s">
        <v>21</v>
      </c>
      <c r="D5" s="9" t="s">
        <v>22</v>
      </c>
      <c r="E5" s="9" t="s">
        <v>23</v>
      </c>
      <c r="F5" s="9" t="s">
        <v>24</v>
      </c>
      <c r="G5" s="9" t="s">
        <v>25</v>
      </c>
      <c r="H5" s="9" t="s">
        <v>26</v>
      </c>
      <c r="I5" s="9" t="s">
        <v>27</v>
      </c>
      <c r="J5" s="9" t="s">
        <v>28</v>
      </c>
      <c r="K5" s="9" t="s">
        <v>29</v>
      </c>
      <c r="L5" s="9" t="s">
        <v>30</v>
      </c>
      <c r="M5" s="9" t="s">
        <v>31</v>
      </c>
    </row>
    <row r="6" customFormat="false" ht="15" hidden="false" customHeight="false" outlineLevel="0" collapsed="false">
      <c r="A6" s="10" t="s">
        <v>32</v>
      </c>
      <c r="B6" s="11" t="n">
        <v>18000</v>
      </c>
      <c r="C6" s="11" t="n">
        <v>19500</v>
      </c>
      <c r="D6" s="11" t="n">
        <v>21000</v>
      </c>
      <c r="E6" s="11" t="n">
        <v>20500</v>
      </c>
      <c r="F6" s="11" t="n">
        <v>23000</v>
      </c>
      <c r="G6" s="11" t="n">
        <v>24500</v>
      </c>
      <c r="H6" s="11" t="n">
        <v>26000</v>
      </c>
      <c r="I6" s="11" t="n">
        <v>25500</v>
      </c>
      <c r="J6" s="11" t="n">
        <v>27500</v>
      </c>
      <c r="K6" s="11" t="n">
        <v>29000</v>
      </c>
      <c r="L6" s="11" t="n">
        <v>31000</v>
      </c>
      <c r="M6" s="11" t="n">
        <v>33500</v>
      </c>
    </row>
    <row r="7" customFormat="false" ht="15" hidden="false" customHeight="false" outlineLevel="0" collapsed="false">
      <c r="A7" s="12" t="s">
        <v>33</v>
      </c>
      <c r="B7" s="13" t="n">
        <v>5900</v>
      </c>
      <c r="C7" s="13" t="n">
        <v>6300</v>
      </c>
      <c r="D7" s="13" t="n">
        <v>6700</v>
      </c>
      <c r="E7" s="13" t="n">
        <v>6600</v>
      </c>
      <c r="F7" s="13" t="n">
        <v>7300</v>
      </c>
      <c r="G7" s="13" t="n">
        <v>7700</v>
      </c>
      <c r="H7" s="13" t="n">
        <v>8100</v>
      </c>
      <c r="I7" s="13" t="n">
        <v>8000</v>
      </c>
      <c r="J7" s="13" t="n">
        <v>8500</v>
      </c>
      <c r="K7" s="13" t="n">
        <v>8900</v>
      </c>
      <c r="L7" s="13" t="n">
        <v>9500</v>
      </c>
      <c r="M7" s="13" t="n">
        <v>10200</v>
      </c>
    </row>
    <row r="8" customFormat="false" ht="15" hidden="false" customHeight="false" outlineLevel="0" collapsed="false">
      <c r="A8" s="10" t="s">
        <v>34</v>
      </c>
      <c r="B8" s="11" t="n">
        <v>7000</v>
      </c>
      <c r="C8" s="11" t="n">
        <v>7000</v>
      </c>
      <c r="D8" s="11" t="n">
        <v>7000</v>
      </c>
      <c r="E8" s="11" t="n">
        <v>7200</v>
      </c>
      <c r="F8" s="11" t="n">
        <v>7200</v>
      </c>
      <c r="G8" s="11" t="n">
        <v>7200</v>
      </c>
      <c r="H8" s="11" t="n">
        <v>7800</v>
      </c>
      <c r="I8" s="11" t="n">
        <v>7800</v>
      </c>
      <c r="J8" s="11" t="n">
        <v>7800</v>
      </c>
      <c r="K8" s="11" t="n">
        <v>8400</v>
      </c>
      <c r="L8" s="11" t="n">
        <v>8400</v>
      </c>
      <c r="M8" s="11" t="n">
        <v>9000</v>
      </c>
    </row>
    <row r="9" customFormat="false" ht="15" hidden="false" customHeight="false" outlineLevel="0" collapsed="false">
      <c r="A9" s="12" t="s">
        <v>35</v>
      </c>
      <c r="B9" s="13" t="n">
        <v>1500</v>
      </c>
      <c r="C9" s="13" t="n">
        <v>1500</v>
      </c>
      <c r="D9" s="13" t="n">
        <v>1500</v>
      </c>
      <c r="E9" s="13" t="n">
        <v>1500</v>
      </c>
      <c r="F9" s="13" t="n">
        <v>1500</v>
      </c>
      <c r="G9" s="13" t="n">
        <v>1500</v>
      </c>
      <c r="H9" s="13" t="n">
        <v>1600</v>
      </c>
      <c r="I9" s="13" t="n">
        <v>1600</v>
      </c>
      <c r="J9" s="13" t="n">
        <v>1600</v>
      </c>
      <c r="K9" s="13" t="n">
        <v>1600</v>
      </c>
      <c r="L9" s="13" t="n">
        <v>1600</v>
      </c>
      <c r="M9" s="13" t="n">
        <v>1600</v>
      </c>
    </row>
    <row r="10" customFormat="false" ht="15" hidden="false" customHeight="false" outlineLevel="0" collapsed="false">
      <c r="A10" s="10" t="s">
        <v>36</v>
      </c>
      <c r="B10" s="11" t="n">
        <v>900</v>
      </c>
      <c r="C10" s="11" t="n">
        <v>1000</v>
      </c>
      <c r="D10" s="11" t="n">
        <v>1100</v>
      </c>
      <c r="E10" s="11" t="n">
        <v>1200</v>
      </c>
      <c r="F10" s="11" t="n">
        <v>1300</v>
      </c>
      <c r="G10" s="11" t="n">
        <v>1400</v>
      </c>
      <c r="H10" s="11" t="n">
        <v>1500</v>
      </c>
      <c r="I10" s="11" t="n">
        <v>1500</v>
      </c>
      <c r="J10" s="11" t="n">
        <v>1700</v>
      </c>
      <c r="K10" s="11" t="n">
        <v>1800</v>
      </c>
      <c r="L10" s="11" t="n">
        <v>2000</v>
      </c>
      <c r="M10" s="11" t="n">
        <v>2200</v>
      </c>
    </row>
    <row r="11" customFormat="false" ht="15" hidden="false" customHeight="false" outlineLevel="0" collapsed="false">
      <c r="A11" s="12" t="s">
        <v>37</v>
      </c>
      <c r="B11" s="13" t="n">
        <v>280</v>
      </c>
      <c r="C11" s="13" t="n">
        <v>280</v>
      </c>
      <c r="D11" s="13" t="n">
        <v>300</v>
      </c>
      <c r="E11" s="13" t="n">
        <v>300</v>
      </c>
      <c r="F11" s="13" t="n">
        <v>320</v>
      </c>
      <c r="G11" s="13" t="n">
        <v>320</v>
      </c>
      <c r="H11" s="13" t="n">
        <v>340</v>
      </c>
      <c r="I11" s="13" t="n">
        <v>340</v>
      </c>
      <c r="J11" s="13" t="n">
        <v>360</v>
      </c>
      <c r="K11" s="13" t="n">
        <v>360</v>
      </c>
      <c r="L11" s="13" t="n">
        <v>380</v>
      </c>
      <c r="M11" s="13" t="n">
        <v>400</v>
      </c>
    </row>
    <row r="12" customFormat="false" ht="15" hidden="false" customHeight="false" outlineLevel="0" collapsed="false">
      <c r="A12" s="10" t="s">
        <v>38</v>
      </c>
      <c r="B12" s="11" t="n">
        <v>350</v>
      </c>
      <c r="C12" s="11" t="n">
        <v>300</v>
      </c>
      <c r="D12" s="11" t="n">
        <v>400</v>
      </c>
      <c r="E12" s="11" t="n">
        <v>350</v>
      </c>
      <c r="F12" s="11" t="n">
        <v>300</v>
      </c>
      <c r="G12" s="11" t="n">
        <v>450</v>
      </c>
      <c r="H12" s="11" t="n">
        <v>350</v>
      </c>
      <c r="I12" s="11" t="n">
        <v>400</v>
      </c>
      <c r="J12" s="11" t="n">
        <v>300</v>
      </c>
      <c r="K12" s="11" t="n">
        <v>450</v>
      </c>
      <c r="L12" s="11" t="n">
        <v>400</v>
      </c>
      <c r="M12" s="11" t="n">
        <v>500</v>
      </c>
    </row>
    <row r="13" customFormat="false" ht="15" hidden="false" customHeight="false" outlineLevel="0" collapsed="false">
      <c r="A13" s="12" t="s">
        <v>39</v>
      </c>
      <c r="B13" s="13" t="n">
        <v>14200</v>
      </c>
      <c r="C13" s="13" t="n">
        <v>15100</v>
      </c>
      <c r="D13" s="13" t="n">
        <v>16400</v>
      </c>
      <c r="E13" s="13" t="n">
        <v>17200</v>
      </c>
      <c r="F13" s="13" t="n">
        <v>18900</v>
      </c>
      <c r="G13" s="13" t="n">
        <v>20300</v>
      </c>
      <c r="H13" s="13" t="n">
        <v>21600</v>
      </c>
      <c r="I13" s="13" t="n">
        <v>22400</v>
      </c>
      <c r="J13" s="13" t="n">
        <v>24100</v>
      </c>
      <c r="K13" s="13" t="n">
        <v>25800</v>
      </c>
      <c r="L13" s="13" t="n">
        <v>28100</v>
      </c>
      <c r="M13" s="13" t="n">
        <v>31200</v>
      </c>
    </row>
    <row r="14" customFormat="false" ht="15" hidden="false" customHeight="false" outlineLevel="0" collapsed="false">
      <c r="A14" s="10" t="s">
        <v>40</v>
      </c>
      <c r="B14" s="14" t="n">
        <v>3</v>
      </c>
      <c r="C14" s="14" t="n">
        <v>4</v>
      </c>
      <c r="D14" s="14" t="n">
        <v>3</v>
      </c>
      <c r="E14" s="14" t="n">
        <v>5</v>
      </c>
      <c r="F14" s="14" t="n">
        <v>4</v>
      </c>
      <c r="G14" s="14" t="n">
        <v>6</v>
      </c>
      <c r="H14" s="14" t="n">
        <v>5</v>
      </c>
      <c r="I14" s="14" t="n">
        <v>6</v>
      </c>
      <c r="J14" s="14" t="n">
        <v>7</v>
      </c>
      <c r="K14" s="14" t="n">
        <v>6</v>
      </c>
      <c r="L14" s="14" t="n">
        <v>8</v>
      </c>
      <c r="M14" s="14" t="n">
        <v>9</v>
      </c>
    </row>
  </sheetData>
  <mergeCells count="2">
    <mergeCell ref="A1:D1"/>
    <mergeCell ref="A2:H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13" min="2" style="0" width="12"/>
  </cols>
  <sheetData>
    <row r="1" customFormat="false" ht="22.05" hidden="false" customHeight="false" outlineLevel="0" collapsed="false">
      <c r="A1" s="5" t="s">
        <v>41</v>
      </c>
      <c r="B1" s="5"/>
      <c r="C1" s="5"/>
      <c r="D1" s="5"/>
    </row>
    <row r="2" customFormat="false" ht="15" hidden="false" customHeight="false" outlineLevel="0" collapsed="false">
      <c r="A2" s="6" t="s">
        <v>42</v>
      </c>
      <c r="B2" s="6"/>
      <c r="C2" s="6"/>
      <c r="D2" s="6"/>
      <c r="E2" s="6"/>
      <c r="F2" s="6"/>
      <c r="G2" s="6"/>
      <c r="H2" s="6"/>
    </row>
    <row r="5" customFormat="false" ht="15" hidden="false" customHeight="false" outlineLevel="0" collapsed="false">
      <c r="A5" s="8" t="s">
        <v>19</v>
      </c>
      <c r="B5" s="9" t="s">
        <v>20</v>
      </c>
      <c r="C5" s="9" t="s">
        <v>21</v>
      </c>
      <c r="D5" s="9" t="s">
        <v>22</v>
      </c>
      <c r="E5" s="9" t="s">
        <v>23</v>
      </c>
      <c r="F5" s="9" t="s">
        <v>24</v>
      </c>
      <c r="G5" s="9" t="s">
        <v>25</v>
      </c>
      <c r="H5" s="9" t="s">
        <v>26</v>
      </c>
      <c r="I5" s="9" t="s">
        <v>27</v>
      </c>
      <c r="J5" s="9" t="s">
        <v>28</v>
      </c>
      <c r="K5" s="9" t="s">
        <v>29</v>
      </c>
      <c r="L5" s="9" t="s">
        <v>30</v>
      </c>
      <c r="M5" s="9" t="s">
        <v>31</v>
      </c>
    </row>
    <row r="6" customFormat="false" ht="15" hidden="false" customHeight="false" outlineLevel="0" collapsed="false">
      <c r="A6" s="10" t="s">
        <v>43</v>
      </c>
      <c r="B6" s="15" t="n">
        <f aca="false">SUM('Monthly Inputs'!B8:B12)</f>
        <v>10030</v>
      </c>
      <c r="C6" s="15" t="n">
        <f aca="false">SUM('Monthly Inputs'!C8:C12)</f>
        <v>10080</v>
      </c>
      <c r="D6" s="15" t="n">
        <f aca="false">SUM('Monthly Inputs'!D8:D12)</f>
        <v>10300</v>
      </c>
      <c r="E6" s="15" t="n">
        <f aca="false">SUM('Monthly Inputs'!E8:E12)</f>
        <v>10550</v>
      </c>
      <c r="F6" s="15" t="n">
        <f aca="false">SUM('Monthly Inputs'!F8:F12)</f>
        <v>10620</v>
      </c>
      <c r="G6" s="15" t="n">
        <f aca="false">SUM('Monthly Inputs'!G8:G12)</f>
        <v>10870</v>
      </c>
      <c r="H6" s="15" t="n">
        <f aca="false">SUM('Monthly Inputs'!H8:H12)</f>
        <v>11590</v>
      </c>
      <c r="I6" s="15" t="n">
        <f aca="false">SUM('Monthly Inputs'!I8:I12)</f>
        <v>11640</v>
      </c>
      <c r="J6" s="15" t="n">
        <f aca="false">SUM('Monthly Inputs'!J8:J12)</f>
        <v>11760</v>
      </c>
      <c r="K6" s="15" t="n">
        <f aca="false">SUM('Monthly Inputs'!K8:K12)</f>
        <v>12610</v>
      </c>
      <c r="L6" s="15" t="n">
        <f aca="false">SUM('Monthly Inputs'!L8:L12)</f>
        <v>12780</v>
      </c>
      <c r="M6" s="15" t="n">
        <f aca="false">SUM('Monthly Inputs'!M8:M12)</f>
        <v>13700</v>
      </c>
    </row>
    <row r="7" customFormat="false" ht="15" hidden="false" customHeight="false" outlineLevel="0" collapsed="false">
      <c r="A7" s="12" t="s">
        <v>44</v>
      </c>
      <c r="B7" s="16" t="n">
        <f aca="false">'Monthly Inputs'!B6-'Monthly Inputs'!B7</f>
        <v>12100</v>
      </c>
      <c r="C7" s="16" t="n">
        <f aca="false">'Monthly Inputs'!C6-'Monthly Inputs'!C7</f>
        <v>13200</v>
      </c>
      <c r="D7" s="16" t="n">
        <f aca="false">'Monthly Inputs'!D6-'Monthly Inputs'!D7</f>
        <v>14300</v>
      </c>
      <c r="E7" s="16" t="n">
        <f aca="false">'Monthly Inputs'!E6-'Monthly Inputs'!E7</f>
        <v>13900</v>
      </c>
      <c r="F7" s="16" t="n">
        <f aca="false">'Monthly Inputs'!F6-'Monthly Inputs'!F7</f>
        <v>15700</v>
      </c>
      <c r="G7" s="16" t="n">
        <f aca="false">'Monthly Inputs'!G6-'Monthly Inputs'!G7</f>
        <v>16800</v>
      </c>
      <c r="H7" s="16" t="n">
        <f aca="false">'Monthly Inputs'!H6-'Monthly Inputs'!H7</f>
        <v>17900</v>
      </c>
      <c r="I7" s="16" t="n">
        <f aca="false">'Monthly Inputs'!I6-'Monthly Inputs'!I7</f>
        <v>17500</v>
      </c>
      <c r="J7" s="16" t="n">
        <f aca="false">'Monthly Inputs'!J6-'Monthly Inputs'!J7</f>
        <v>19000</v>
      </c>
      <c r="K7" s="16" t="n">
        <f aca="false">'Monthly Inputs'!K6-'Monthly Inputs'!K7</f>
        <v>20100</v>
      </c>
      <c r="L7" s="16" t="n">
        <f aca="false">'Monthly Inputs'!L6-'Monthly Inputs'!L7</f>
        <v>21500</v>
      </c>
      <c r="M7" s="16" t="n">
        <f aca="false">'Monthly Inputs'!M6-'Monthly Inputs'!M7</f>
        <v>23300</v>
      </c>
    </row>
    <row r="8" customFormat="false" ht="15" hidden="false" customHeight="false" outlineLevel="0" collapsed="false">
      <c r="A8" s="10" t="s">
        <v>45</v>
      </c>
      <c r="B8" s="17" t="n">
        <f aca="false">IFERROR(B7/'Monthly Inputs'!B6,"-")</f>
        <v>0.672222222222222</v>
      </c>
      <c r="C8" s="17" t="n">
        <f aca="false">IFERROR(C7/'Monthly Inputs'!C6,"-")</f>
        <v>0.676923076923077</v>
      </c>
      <c r="D8" s="17" t="n">
        <f aca="false">IFERROR(D7/'Monthly Inputs'!D6,"-")</f>
        <v>0.680952380952381</v>
      </c>
      <c r="E8" s="17" t="n">
        <f aca="false">IFERROR(E7/'Monthly Inputs'!E6,"-")</f>
        <v>0.678048780487805</v>
      </c>
      <c r="F8" s="17" t="n">
        <f aca="false">IFERROR(F7/'Monthly Inputs'!F6,"-")</f>
        <v>0.682608695652174</v>
      </c>
      <c r="G8" s="17" t="n">
        <f aca="false">IFERROR(G7/'Monthly Inputs'!G6,"-")</f>
        <v>0.685714285714286</v>
      </c>
      <c r="H8" s="17" t="n">
        <f aca="false">IFERROR(H7/'Monthly Inputs'!H6,"-")</f>
        <v>0.688461538461539</v>
      </c>
      <c r="I8" s="17" t="n">
        <f aca="false">IFERROR(I7/'Monthly Inputs'!I6,"-")</f>
        <v>0.686274509803922</v>
      </c>
      <c r="J8" s="17" t="n">
        <f aca="false">IFERROR(J7/'Monthly Inputs'!J6,"-")</f>
        <v>0.690909090909091</v>
      </c>
      <c r="K8" s="17" t="n">
        <f aca="false">IFERROR(K7/'Monthly Inputs'!K6,"-")</f>
        <v>0.693103448275862</v>
      </c>
      <c r="L8" s="17" t="n">
        <f aca="false">IFERROR(L7/'Monthly Inputs'!L6,"-")</f>
        <v>0.693548387096774</v>
      </c>
      <c r="M8" s="17" t="n">
        <f aca="false">IFERROR(M7/'Monthly Inputs'!M6,"-")</f>
        <v>0.695522388059702</v>
      </c>
    </row>
    <row r="9" customFormat="false" ht="15" hidden="false" customHeight="false" outlineLevel="0" collapsed="false">
      <c r="A9" s="12" t="s">
        <v>46</v>
      </c>
      <c r="B9" s="18" t="n">
        <f aca="false">B7-B6</f>
        <v>2070</v>
      </c>
      <c r="C9" s="18" t="n">
        <f aca="false">C7-C6</f>
        <v>3120</v>
      </c>
      <c r="D9" s="18" t="n">
        <f aca="false">D7-D6</f>
        <v>4000</v>
      </c>
      <c r="E9" s="18" t="n">
        <f aca="false">E7-E6</f>
        <v>3350</v>
      </c>
      <c r="F9" s="18" t="n">
        <f aca="false">F7-F6</f>
        <v>5080</v>
      </c>
      <c r="G9" s="18" t="n">
        <f aca="false">G7-G6</f>
        <v>5930</v>
      </c>
      <c r="H9" s="18" t="n">
        <f aca="false">H7-H6</f>
        <v>6310</v>
      </c>
      <c r="I9" s="18" t="n">
        <f aca="false">I7-I6</f>
        <v>5860</v>
      </c>
      <c r="J9" s="18" t="n">
        <f aca="false">J7-J6</f>
        <v>7240</v>
      </c>
      <c r="K9" s="18" t="n">
        <f aca="false">K7-K6</f>
        <v>7490</v>
      </c>
      <c r="L9" s="18" t="n">
        <f aca="false">L7-L6</f>
        <v>8720</v>
      </c>
      <c r="M9" s="18" t="n">
        <f aca="false">M7-M6</f>
        <v>9600</v>
      </c>
    </row>
    <row r="10" customFormat="false" ht="15" hidden="false" customHeight="false" outlineLevel="0" collapsed="false">
      <c r="A10" s="10" t="s">
        <v>47</v>
      </c>
      <c r="B10" s="17" t="n">
        <f aca="false">IFERROR(B9/'Monthly Inputs'!B6,"-")</f>
        <v>0.115</v>
      </c>
      <c r="C10" s="17" t="n">
        <f aca="false">IFERROR(C9/'Monthly Inputs'!C6,"-")</f>
        <v>0.16</v>
      </c>
      <c r="D10" s="17" t="n">
        <f aca="false">IFERROR(D9/'Monthly Inputs'!D6,"-")</f>
        <v>0.19047619047619</v>
      </c>
      <c r="E10" s="17" t="n">
        <f aca="false">IFERROR(E9/'Monthly Inputs'!E6,"-")</f>
        <v>0.163414634146341</v>
      </c>
      <c r="F10" s="17" t="n">
        <f aca="false">IFERROR(F9/'Monthly Inputs'!F6,"-")</f>
        <v>0.220869565217391</v>
      </c>
      <c r="G10" s="17" t="n">
        <f aca="false">IFERROR(G9/'Monthly Inputs'!G6,"-")</f>
        <v>0.242040816326531</v>
      </c>
      <c r="H10" s="17" t="n">
        <f aca="false">IFERROR(H9/'Monthly Inputs'!H6,"-")</f>
        <v>0.242692307692308</v>
      </c>
      <c r="I10" s="17" t="n">
        <f aca="false">IFERROR(I9/'Monthly Inputs'!I6,"-")</f>
        <v>0.229803921568627</v>
      </c>
      <c r="J10" s="17" t="n">
        <f aca="false">IFERROR(J9/'Monthly Inputs'!J6,"-")</f>
        <v>0.263272727272727</v>
      </c>
      <c r="K10" s="17" t="n">
        <f aca="false">IFERROR(K9/'Monthly Inputs'!K6,"-")</f>
        <v>0.258275862068966</v>
      </c>
      <c r="L10" s="17" t="n">
        <f aca="false">IFERROR(L9/'Monthly Inputs'!L6,"-")</f>
        <v>0.281290322580645</v>
      </c>
      <c r="M10" s="17" t="n">
        <f aca="false">IFERROR(M9/'Monthly Inputs'!M6,"-")</f>
        <v>0.286567164179105</v>
      </c>
    </row>
    <row r="11" customFormat="false" ht="15" hidden="false" customHeight="false" outlineLevel="0" collapsed="false">
      <c r="A11" s="12" t="s">
        <v>48</v>
      </c>
      <c r="B11" s="19" t="s">
        <v>49</v>
      </c>
      <c r="C11" s="19" t="n">
        <f aca="false">IFERROR(('Monthly Inputs'!C6-'Monthly Inputs'!B6)/'Monthly Inputs'!B6,"-")</f>
        <v>0.0833333333333333</v>
      </c>
      <c r="D11" s="19" t="n">
        <f aca="false">IFERROR(('Monthly Inputs'!D6-'Monthly Inputs'!C6)/'Monthly Inputs'!C6,"-")</f>
        <v>0.0769230769230769</v>
      </c>
      <c r="E11" s="19" t="n">
        <f aca="false">IFERROR(('Monthly Inputs'!E6-'Monthly Inputs'!D6)/'Monthly Inputs'!D6,"-")</f>
        <v>-0.0238095238095238</v>
      </c>
      <c r="F11" s="19" t="n">
        <f aca="false">IFERROR(('Monthly Inputs'!F6-'Monthly Inputs'!E6)/'Monthly Inputs'!E6,"-")</f>
        <v>0.121951219512195</v>
      </c>
      <c r="G11" s="19" t="n">
        <f aca="false">IFERROR(('Monthly Inputs'!G6-'Monthly Inputs'!F6)/'Monthly Inputs'!F6,"-")</f>
        <v>0.0652173913043478</v>
      </c>
      <c r="H11" s="19" t="n">
        <f aca="false">IFERROR(('Monthly Inputs'!H6-'Monthly Inputs'!G6)/'Monthly Inputs'!G6,"-")</f>
        <v>0.0612244897959184</v>
      </c>
      <c r="I11" s="19" t="n">
        <f aca="false">IFERROR(('Monthly Inputs'!I6-'Monthly Inputs'!H6)/'Monthly Inputs'!H6,"-")</f>
        <v>-0.0192307692307692</v>
      </c>
      <c r="J11" s="19" t="n">
        <f aca="false">IFERROR(('Monthly Inputs'!J6-'Monthly Inputs'!I6)/'Monthly Inputs'!I6,"-")</f>
        <v>0.0784313725490196</v>
      </c>
      <c r="K11" s="19" t="n">
        <f aca="false">IFERROR(('Monthly Inputs'!K6-'Monthly Inputs'!J6)/'Monthly Inputs'!J6,"-")</f>
        <v>0.0545454545454545</v>
      </c>
      <c r="L11" s="19" t="n">
        <f aca="false">IFERROR(('Monthly Inputs'!L6-'Monthly Inputs'!K6)/'Monthly Inputs'!K6,"-")</f>
        <v>0.0689655172413793</v>
      </c>
      <c r="M11" s="19" t="n">
        <f aca="false">IFERROR(('Monthly Inputs'!M6-'Monthly Inputs'!L6)/'Monthly Inputs'!L6,"-")</f>
        <v>0.0806451612903226</v>
      </c>
    </row>
    <row r="12" customFormat="false" ht="15" hidden="false" customHeight="false" outlineLevel="0" collapsed="false">
      <c r="A12" s="10" t="s">
        <v>50</v>
      </c>
      <c r="B12" s="20" t="n">
        <f aca="false">-B9</f>
        <v>-2070</v>
      </c>
      <c r="C12" s="20" t="n">
        <f aca="false">-C9</f>
        <v>-3120</v>
      </c>
      <c r="D12" s="20" t="n">
        <f aca="false">-D9</f>
        <v>-4000</v>
      </c>
      <c r="E12" s="20" t="n">
        <f aca="false">-E9</f>
        <v>-3350</v>
      </c>
      <c r="F12" s="20" t="n">
        <f aca="false">-F9</f>
        <v>-5080</v>
      </c>
      <c r="G12" s="20" t="n">
        <f aca="false">-G9</f>
        <v>-5930</v>
      </c>
      <c r="H12" s="20" t="n">
        <f aca="false">-H9</f>
        <v>-6310</v>
      </c>
      <c r="I12" s="20" t="n">
        <f aca="false">-I9</f>
        <v>-5860</v>
      </c>
      <c r="J12" s="20" t="n">
        <f aca="false">-J9</f>
        <v>-7240</v>
      </c>
      <c r="K12" s="20" t="n">
        <f aca="false">-K9</f>
        <v>-7490</v>
      </c>
      <c r="L12" s="20" t="n">
        <f aca="false">-L9</f>
        <v>-8720</v>
      </c>
      <c r="M12" s="20" t="n">
        <f aca="false">-M9</f>
        <v>-9600</v>
      </c>
    </row>
    <row r="13" customFormat="false" ht="15" hidden="false" customHeight="false" outlineLevel="0" collapsed="false">
      <c r="A13" s="12" t="s">
        <v>51</v>
      </c>
      <c r="B13" s="18" t="n">
        <f aca="false">AVERAGE(B12)</f>
        <v>-2070</v>
      </c>
      <c r="C13" s="18" t="n">
        <f aca="false">AVERAGE(B12:C12)</f>
        <v>-2595</v>
      </c>
      <c r="D13" s="18" t="n">
        <f aca="false">AVERAGE(B12:D12)</f>
        <v>-3063.33333333333</v>
      </c>
      <c r="E13" s="18" t="n">
        <f aca="false">AVERAGE(C12:E12)</f>
        <v>-3490</v>
      </c>
      <c r="F13" s="18" t="n">
        <f aca="false">AVERAGE(D12:F12)</f>
        <v>-4143.33333333333</v>
      </c>
      <c r="G13" s="18" t="n">
        <f aca="false">AVERAGE(E12:G12)</f>
        <v>-4786.66666666667</v>
      </c>
      <c r="H13" s="18" t="n">
        <f aca="false">AVERAGE(F12:H12)</f>
        <v>-5773.33333333333</v>
      </c>
      <c r="I13" s="18" t="n">
        <f aca="false">AVERAGE(G12:I12)</f>
        <v>-6033.33333333333</v>
      </c>
      <c r="J13" s="18" t="n">
        <f aca="false">AVERAGE(H12:J12)</f>
        <v>-6470</v>
      </c>
      <c r="K13" s="18" t="n">
        <f aca="false">AVERAGE(I12:K12)</f>
        <v>-6863.33333333333</v>
      </c>
      <c r="L13" s="18" t="n">
        <f aca="false">AVERAGE(J12:L12)</f>
        <v>-7816.66666666667</v>
      </c>
      <c r="M13" s="18" t="n">
        <f aca="false">AVERAGE(K12:M12)</f>
        <v>-8603.33333333333</v>
      </c>
    </row>
    <row r="14" customFormat="false" ht="15" hidden="false" customHeight="false" outlineLevel="0" collapsed="false">
      <c r="A14" s="10" t="s">
        <v>52</v>
      </c>
      <c r="B14" s="21" t="str">
        <f aca="false">IF(B13&lt;=0,"Profitable",'Monthly Inputs'!B13/B13)</f>
        <v>Profitable</v>
      </c>
      <c r="C14" s="21" t="str">
        <f aca="false">IF(C13&lt;=0,"Profitable",'Monthly Inputs'!C13/C13)</f>
        <v>Profitable</v>
      </c>
      <c r="D14" s="21" t="str">
        <f aca="false">IF(D13&lt;=0,"Profitable",'Monthly Inputs'!D13/D13)</f>
        <v>Profitable</v>
      </c>
      <c r="E14" s="21" t="str">
        <f aca="false">IF(E13&lt;=0,"Profitable",'Monthly Inputs'!E13/E13)</f>
        <v>Profitable</v>
      </c>
      <c r="F14" s="21" t="str">
        <f aca="false">IF(F13&lt;=0,"Profitable",'Monthly Inputs'!F13/F13)</f>
        <v>Profitable</v>
      </c>
      <c r="G14" s="21" t="str">
        <f aca="false">IF(G13&lt;=0,"Profitable",'Monthly Inputs'!G13/G13)</f>
        <v>Profitable</v>
      </c>
      <c r="H14" s="21" t="str">
        <f aca="false">IF(H13&lt;=0,"Profitable",'Monthly Inputs'!H13/H13)</f>
        <v>Profitable</v>
      </c>
      <c r="I14" s="21" t="str">
        <f aca="false">IF(I13&lt;=0,"Profitable",'Monthly Inputs'!I13/I13)</f>
        <v>Profitable</v>
      </c>
      <c r="J14" s="21" t="str">
        <f aca="false">IF(J13&lt;=0,"Profitable",'Monthly Inputs'!J13/J13)</f>
        <v>Profitable</v>
      </c>
      <c r="K14" s="21" t="str">
        <f aca="false">IF(K13&lt;=0,"Profitable",'Monthly Inputs'!K13/K13)</f>
        <v>Profitable</v>
      </c>
      <c r="L14" s="21" t="str">
        <f aca="false">IF(L13&lt;=0,"Profitable",'Monthly Inputs'!L13/L13)</f>
        <v>Profitable</v>
      </c>
      <c r="M14" s="21" t="str">
        <f aca="false">IF(M13&lt;=0,"Profitable",'Monthly Inputs'!M13/M13)</f>
        <v>Profitable</v>
      </c>
    </row>
    <row r="15" customFormat="false" ht="15" hidden="false" customHeight="false" outlineLevel="0" collapsed="false">
      <c r="A15" s="12" t="s">
        <v>53</v>
      </c>
      <c r="B15" s="16" t="n">
        <f aca="false">IFERROR('Monthly Inputs'!B10/'Monthly Inputs'!B14,"-")</f>
        <v>300</v>
      </c>
      <c r="C15" s="16" t="n">
        <f aca="false">IFERROR('Monthly Inputs'!C10/'Monthly Inputs'!C14,"-")</f>
        <v>250</v>
      </c>
      <c r="D15" s="16" t="n">
        <f aca="false">IFERROR('Monthly Inputs'!D10/'Monthly Inputs'!D14,"-")</f>
        <v>366.666666666667</v>
      </c>
      <c r="E15" s="16" t="n">
        <f aca="false">IFERROR('Monthly Inputs'!E10/'Monthly Inputs'!E14,"-")</f>
        <v>240</v>
      </c>
      <c r="F15" s="16" t="n">
        <f aca="false">IFERROR('Monthly Inputs'!F10/'Monthly Inputs'!F14,"-")</f>
        <v>325</v>
      </c>
      <c r="G15" s="16" t="n">
        <f aca="false">IFERROR('Monthly Inputs'!G10/'Monthly Inputs'!G14,"-")</f>
        <v>233.333333333333</v>
      </c>
      <c r="H15" s="16" t="n">
        <f aca="false">IFERROR('Monthly Inputs'!H10/'Monthly Inputs'!H14,"-")</f>
        <v>300</v>
      </c>
      <c r="I15" s="16" t="n">
        <f aca="false">IFERROR('Monthly Inputs'!I10/'Monthly Inputs'!I14,"-")</f>
        <v>250</v>
      </c>
      <c r="J15" s="16" t="n">
        <f aca="false">IFERROR('Monthly Inputs'!J10/'Monthly Inputs'!J14,"-")</f>
        <v>242.857142857143</v>
      </c>
      <c r="K15" s="16" t="n">
        <f aca="false">IFERROR('Monthly Inputs'!K10/'Monthly Inputs'!K14,"-")</f>
        <v>300</v>
      </c>
      <c r="L15" s="16" t="n">
        <f aca="false">IFERROR('Monthly Inputs'!L10/'Monthly Inputs'!L14,"-")</f>
        <v>250</v>
      </c>
      <c r="M15" s="16" t="n">
        <f aca="false">IFERROR('Monthly Inputs'!M10/'Monthly Inputs'!M14,"-")</f>
        <v>244.444444444444</v>
      </c>
    </row>
    <row r="16" customFormat="false" ht="15" hidden="false" customHeight="false" outlineLevel="0" collapsed="false">
      <c r="A16" s="10" t="s">
        <v>54</v>
      </c>
      <c r="B16" s="17" t="n">
        <f aca="false">IFERROR(B6/'Monthly Inputs'!B6,"-")</f>
        <v>0.557222222222222</v>
      </c>
      <c r="C16" s="17" t="n">
        <f aca="false">IFERROR(C6/'Monthly Inputs'!C6,"-")</f>
        <v>0.516923076923077</v>
      </c>
      <c r="D16" s="17" t="n">
        <f aca="false">IFERROR(D6/'Monthly Inputs'!D6,"-")</f>
        <v>0.49047619047619</v>
      </c>
      <c r="E16" s="17" t="n">
        <f aca="false">IFERROR(E6/'Monthly Inputs'!E6,"-")</f>
        <v>0.514634146341463</v>
      </c>
      <c r="F16" s="17" t="n">
        <f aca="false">IFERROR(F6/'Monthly Inputs'!F6,"-")</f>
        <v>0.461739130434783</v>
      </c>
      <c r="G16" s="17" t="n">
        <f aca="false">IFERROR(G6/'Monthly Inputs'!G6,"-")</f>
        <v>0.443673469387755</v>
      </c>
      <c r="H16" s="17" t="n">
        <f aca="false">IFERROR(H6/'Monthly Inputs'!H6,"-")</f>
        <v>0.445769230769231</v>
      </c>
      <c r="I16" s="17" t="n">
        <f aca="false">IFERROR(I6/'Monthly Inputs'!I6,"-")</f>
        <v>0.456470588235294</v>
      </c>
      <c r="J16" s="17" t="n">
        <f aca="false">IFERROR(J6/'Monthly Inputs'!J6,"-")</f>
        <v>0.427636363636364</v>
      </c>
      <c r="K16" s="17" t="n">
        <f aca="false">IFERROR(K6/'Monthly Inputs'!K6,"-")</f>
        <v>0.434827586206897</v>
      </c>
      <c r="L16" s="17" t="n">
        <f aca="false">IFERROR(L6/'Monthly Inputs'!L6,"-")</f>
        <v>0.412258064516129</v>
      </c>
      <c r="M16" s="17" t="n">
        <f aca="false">IFERROR(M6/'Monthly Inputs'!M6,"-")</f>
        <v>0.408955223880597</v>
      </c>
    </row>
  </sheetData>
  <mergeCells count="2">
    <mergeCell ref="A1:D1"/>
    <mergeCell ref="A2:H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M4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14" min="2" style="0" width="12.5"/>
  </cols>
  <sheetData>
    <row r="2" customFormat="false" ht="22.05" hidden="false" customHeight="false" outlineLevel="0" collapsed="false">
      <c r="B2" s="5" t="s">
        <v>0</v>
      </c>
      <c r="C2" s="5"/>
      <c r="D2" s="5"/>
      <c r="E2" s="5"/>
      <c r="F2" s="5"/>
      <c r="G2" s="5"/>
      <c r="H2" s="5"/>
    </row>
    <row r="3" customFormat="false" ht="15" hidden="false" customHeight="false" outlineLevel="0" collapsed="false">
      <c r="B3" s="6" t="s">
        <v>55</v>
      </c>
      <c r="C3" s="6"/>
      <c r="D3" s="6"/>
      <c r="E3" s="6"/>
      <c r="F3" s="6"/>
      <c r="G3" s="6"/>
      <c r="H3" s="6"/>
    </row>
    <row r="5" customFormat="false" ht="15.75" hidden="false" customHeight="true" outlineLevel="0" collapsed="false">
      <c r="B5" s="22" t="s">
        <v>56</v>
      </c>
      <c r="C5" s="22"/>
      <c r="D5" s="22" t="s">
        <v>57</v>
      </c>
      <c r="E5" s="22"/>
      <c r="F5" s="22" t="s">
        <v>58</v>
      </c>
      <c r="G5" s="22"/>
      <c r="H5" s="22" t="s">
        <v>59</v>
      </c>
      <c r="I5" s="22"/>
      <c r="J5" s="22" t="s">
        <v>60</v>
      </c>
      <c r="K5" s="22"/>
      <c r="L5" s="22" t="s">
        <v>61</v>
      </c>
      <c r="M5" s="22"/>
    </row>
    <row r="6" customFormat="false" ht="21.75" hidden="false" customHeight="true" outlineLevel="0" collapsed="false">
      <c r="B6" s="23" t="n">
        <f aca="false">'Monthly Inputs'!M6</f>
        <v>33500</v>
      </c>
      <c r="C6" s="23"/>
      <c r="D6" s="24" t="n">
        <f aca="false">Calculations!M10</f>
        <v>0.286567164179105</v>
      </c>
      <c r="E6" s="24"/>
      <c r="F6" s="24" t="n">
        <f aca="false">Calculations!M8</f>
        <v>0.695522388059702</v>
      </c>
      <c r="G6" s="24"/>
      <c r="H6" s="24" t="n">
        <f aca="false">Calculations!M11</f>
        <v>0.0806451612903226</v>
      </c>
      <c r="I6" s="24"/>
      <c r="J6" s="25" t="str">
        <f aca="false">Calculations!M14</f>
        <v>Profitable</v>
      </c>
      <c r="K6" s="25"/>
      <c r="L6" s="23" t="n">
        <f aca="false">Calculations!M15</f>
        <v>244.444444444444</v>
      </c>
      <c r="M6" s="23"/>
    </row>
    <row r="7" customFormat="false" ht="9.75" hidden="false" customHeight="true" outlineLevel="0" collapsed="false">
      <c r="B7" s="23"/>
      <c r="C7" s="23"/>
      <c r="D7" s="24"/>
      <c r="E7" s="24"/>
      <c r="F7" s="24"/>
      <c r="G7" s="24"/>
      <c r="H7" s="24"/>
      <c r="I7" s="24"/>
      <c r="J7" s="25"/>
      <c r="K7" s="25"/>
      <c r="L7" s="23"/>
      <c r="M7" s="23"/>
    </row>
    <row r="44" customFormat="false" ht="15" hidden="false" customHeight="false" outlineLevel="0" collapsed="false">
      <c r="B44" s="2" t="s">
        <v>62</v>
      </c>
    </row>
  </sheetData>
  <mergeCells count="14">
    <mergeCell ref="B2:H2"/>
    <mergeCell ref="B3:H3"/>
    <mergeCell ref="B5:C5"/>
    <mergeCell ref="D5:E5"/>
    <mergeCell ref="F5:G5"/>
    <mergeCell ref="H5:I5"/>
    <mergeCell ref="J5:K5"/>
    <mergeCell ref="L5:M5"/>
    <mergeCell ref="B6:C7"/>
    <mergeCell ref="D6:E7"/>
    <mergeCell ref="F6:G7"/>
    <mergeCell ref="H6:I7"/>
    <mergeCell ref="J6:K7"/>
    <mergeCell ref="L6:M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2026-09-01T03:23:08Z</dcterms:created>
  <dc:creator>openpyxl</dc:creator>
  <dc:description/>
  <dc:language>en-US</dc:language>
  <cp:lastModifiedBy/>
  <dcterms:modified xsi:type="dcterms:W3CDTF">2026-09-01T03:23:17Z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